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99" activeTab="12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</sheets>
  <definedNames>
    <definedName name="_xlnm._FilterDatabase" localSheetId="4" hidden="1">'прил 5'!$A$14:$H$386</definedName>
    <definedName name="_xlnm._FilterDatabase" localSheetId="6" hidden="1">'прил 7'!$A$13:$I$404</definedName>
    <definedName name="_xlnm.Print_Area" localSheetId="4">'прил 5'!$A$7:$F$386</definedName>
    <definedName name="_xlnm.Print_Area" localSheetId="6">'прил 7'!$A$7:$G$404</definedName>
  </definedNames>
  <calcPr fullCalcOnLoad="1"/>
</workbook>
</file>

<file path=xl/comments1.xml><?xml version="1.0" encoding="utf-8"?>
<comments xmlns="http://schemas.openxmlformats.org/spreadsheetml/2006/main">
  <authors>
    <author>adm-zakaz</author>
  </authors>
  <commentList>
    <comment ref="C15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11.xml><?xml version="1.0" encoding="utf-8"?>
<comments xmlns="http://schemas.openxmlformats.org/spreadsheetml/2006/main">
  <authors>
    <author>adm-zakaz</author>
  </authors>
  <commentList>
    <comment ref="C18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12.xml><?xml version="1.0" encoding="utf-8"?>
<comments xmlns="http://schemas.openxmlformats.org/spreadsheetml/2006/main">
  <authors>
    <author>adm-zakaz</author>
  </authors>
  <commentList>
    <comment ref="C17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  <comment ref="D17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>
  <authors>
    <author>adm-zakaz</author>
  </authors>
  <commentList>
    <comment ref="B54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название в 65н</t>
        </r>
      </text>
    </comment>
  </commentList>
</comments>
</file>

<file path=xl/sharedStrings.xml><?xml version="1.0" encoding="utf-8"?>
<sst xmlns="http://schemas.openxmlformats.org/spreadsheetml/2006/main" count="5301" uniqueCount="678">
  <si>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</si>
  <si>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</si>
  <si>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</si>
  <si>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</si>
  <si>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</si>
  <si>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</si>
  <si>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</si>
  <si>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</si>
  <si>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</si>
  <si>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</si>
  <si>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</si>
  <si>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</si>
  <si>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</si>
  <si>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</si>
  <si>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</si>
  <si>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</si>
  <si>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</si>
  <si>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</si>
  <si>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</si>
  <si>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</si>
  <si>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</si>
  <si>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</si>
  <si>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</si>
  <si>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</si>
  <si>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</si>
  <si>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</si>
  <si>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</si>
  <si>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</si>
  <si>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</si>
  <si>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</si>
  <si>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</si>
  <si>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</si>
  <si>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</si>
  <si>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</si>
  <si>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</si>
  <si>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</si>
  <si>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</si>
  <si>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</si>
  <si>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</si>
  <si>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</si>
  <si>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</si>
  <si>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</si>
  <si>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</si>
  <si>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</si>
  <si>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</si>
  <si>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</si>
  <si>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</si>
  <si>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</si>
  <si>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</si>
  <si>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</si>
  <si>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</si>
  <si>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</si>
  <si>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</si>
  <si>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</si>
  <si>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</si>
  <si>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</si>
  <si>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</si>
  <si>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</si>
  <si>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</si>
  <si>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</si>
  <si>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</si>
  <si>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</si>
  <si>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</si>
  <si>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</si>
  <si>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</si>
  <si>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</si>
  <si>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</si>
  <si>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</si>
  <si>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</si>
  <si>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</si>
  <si>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</si>
  <si>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</si>
  <si>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</si>
  <si>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</si>
  <si>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</si>
  <si>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</si>
  <si>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</si>
  <si>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</si>
  <si>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</si>
  <si>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</si>
  <si>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</si>
  <si>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</si>
  <si>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</si>
  <si>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</si>
  <si>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</si>
  <si>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</si>
  <si>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</si>
  <si>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</si>
  <si>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</si>
  <si>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</si>
  <si>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</si>
  <si>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</si>
  <si>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</si>
  <si>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</si>
  <si>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</si>
  <si>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</si>
  <si>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</si>
  <si>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</si>
  <si>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</si>
  <si>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</si>
  <si>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</si>
  <si>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</si>
  <si>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</si>
  <si>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</si>
  <si>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</si>
  <si>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</si>
  <si>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</si>
  <si>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</si>
  <si>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</si>
  <si>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</si>
  <si>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</si>
  <si>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</si>
  <si>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</si>
  <si>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</si>
  <si>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</si>
  <si>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</si>
  <si>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</si>
  <si>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</si>
  <si>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</si>
  <si>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</si>
  <si>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</si>
  <si>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</si>
  <si>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</si>
  <si>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</si>
  <si>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</si>
  <si>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</si>
  <si>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</si>
  <si>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</si>
  <si>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</si>
  <si>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</si>
  <si>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</si>
  <si>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</si>
  <si>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</si>
  <si>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</si>
  <si>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</si>
  <si>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</si>
  <si>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</si>
  <si>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</si>
  <si>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</si>
  <si>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</si>
  <si>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</si>
  <si>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</si>
  <si>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</si>
  <si>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</si>
  <si>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</si>
  <si>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</si>
  <si>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</si>
  <si>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</si>
  <si>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</si>
  <si>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</si>
  <si>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</si>
  <si>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</si>
  <si>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</si>
  <si>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</si>
  <si>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</si>
  <si>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</si>
  <si>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</si>
  <si>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</si>
  <si>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</si>
  <si>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</si>
  <si>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</si>
  <si>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</si>
  <si>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</si>
  <si>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</si>
  <si>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</si>
  <si>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</si>
  <si>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</si>
  <si>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</si>
  <si>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</si>
  <si>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</si>
  <si>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</si>
  <si>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</si>
  <si>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</si>
  <si>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</si>
  <si>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</si>
  <si>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</si>
  <si>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2018-2022 годы"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</si>
  <si>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</si>
  <si>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</si>
  <si>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</si>
  <si>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</si>
  <si>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</si>
  <si>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</si>
  <si>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</si>
  <si>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</si>
  <si>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</si>
  <si>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</si>
  <si>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</si>
  <si>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</si>
  <si>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</si>
  <si>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</si>
  <si>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</si>
  <si>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</si>
  <si>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</si>
  <si>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</si>
  <si>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</si>
  <si>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</si>
  <si>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</si>
  <si>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</si>
  <si>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</si>
  <si>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</si>
  <si>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</si>
  <si>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</si>
  <si>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</si>
  <si>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</si>
  <si>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</si>
  <si>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</si>
  <si>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</si>
  <si>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</si>
  <si>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</si>
  <si>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</si>
  <si>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</si>
  <si>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</si>
  <si>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</si>
  <si>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</si>
  <si>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</si>
  <si>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</si>
  <si>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</si>
  <si>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</si>
  <si>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</si>
  <si>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</si>
  <si>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</si>
  <si>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</si>
  <si>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</si>
  <si>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</si>
  <si>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</si>
  <si>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</si>
  <si>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</si>
  <si>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</si>
  <si>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</si>
  <si>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</si>
  <si>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</si>
  <si>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</si>
  <si>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</si>
  <si>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</si>
  <si>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</si>
  <si>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</si>
  <si>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</si>
  <si>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</si>
  <si>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</si>
  <si>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</si>
  <si>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</si>
  <si>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</si>
  <si>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</si>
  <si>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</si>
  <si>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</si>
  <si>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Предоставление субсидий бюджетным, автономным учреждениям и иным некоммерческим организациям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</si>
  <si>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</si>
  <si>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</si>
  <si>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</si>
  <si>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</si>
  <si>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</si>
  <si>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</si>
  <si>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</si>
  <si>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</si>
  <si>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</si>
  <si>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</si>
  <si>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</si>
  <si>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</si>
  <si>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</si>
  <si>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</si>
  <si>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</si>
  <si>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</si>
  <si>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</si>
  <si>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</si>
  <si>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</si>
  <si>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</si>
  <si>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</si>
  <si>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</si>
  <si>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</si>
  <si>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</si>
  <si>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</si>
  <si>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</si>
  <si>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</si>
  <si>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</si>
  <si>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</si>
  <si>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</si>
  <si>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</si>
  <si>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</si>
  <si>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</si>
  <si>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</si>
  <si>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</si>
  <si>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</si>
  <si>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</si>
  <si>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</si>
  <si>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</si>
  <si>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</si>
  <si>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</si>
  <si>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</si>
  <si>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</si>
  <si>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</si>
  <si>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</si>
  <si>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</si>
  <si>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</si>
  <si>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</si>
  <si>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</si>
  <si>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</si>
  <si>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</si>
  <si>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</si>
  <si>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</si>
  <si>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</si>
  <si>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</si>
  <si>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</si>
  <si>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</si>
  <si>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</si>
  <si>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</si>
  <si>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</si>
  <si>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</si>
  <si>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</si>
  <si>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2021 год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</si>
  <si>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</si>
  <si>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</si>
  <si>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</si>
  <si>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</si>
  <si>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</si>
  <si>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</si>
  <si>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</si>
  <si>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</si>
  <si>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</si>
  <si>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</si>
  <si>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</si>
  <si>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</si>
  <si>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</si>
  <si>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</si>
  <si>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</si>
  <si>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</si>
  <si>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</si>
  <si>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</si>
  <si>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</si>
  <si>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</si>
  <si>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</si>
  <si>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</si>
  <si>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</si>
  <si>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</si>
  <si>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</si>
  <si>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</si>
  <si>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</si>
  <si>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</si>
  <si>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</si>
  <si>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</si>
  <si>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</si>
  <si>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</si>
  <si>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</si>
  <si>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</si>
  <si>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</si>
  <si>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</si>
  <si>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</si>
  <si>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</si>
  <si>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</si>
  <si>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</si>
  <si>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ИТОГО</t>
  </si>
  <si>
    <t>11 0 01 S0200</t>
  </si>
  <si>
    <t>27 0 F2 55550</t>
  </si>
  <si>
    <t>27 0 F2 00000</t>
  </si>
  <si>
    <t xml:space="preserve">27 0 F2 00000 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</si>
  <si>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</si>
  <si>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</si>
  <si>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</si>
  <si>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</si>
  <si>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Подпрограмма "Софинансирование мероприятий подпрограммы «Обеспечение жильем молодых семей» государственной программы Ленинградской области «Обеспечение доступным и комфортным жильем и коммунальными услугами граждан Российской Федерации» на 2020 – 2022 годы»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</si>
  <si>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</si>
  <si>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07 2 01 S2020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</si>
  <si>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</si>
  <si>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</si>
  <si>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</si>
  <si>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</si>
  <si>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</si>
  <si>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</si>
  <si>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</si>
  <si>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</si>
  <si>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 xml:space="preserve">Мероприятия по предоставлению социальных выплат молодым семьям, в том числе многодетным семьям, нуждающимся в улучшении жилищных условий </t>
  </si>
  <si>
    <t>07 2 01 S4840</t>
  </si>
  <si>
    <t>12 0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</si>
  <si>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</si>
  <si>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</si>
  <si>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</si>
  <si>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</si>
  <si>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</si>
  <si>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</si>
  <si>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</si>
  <si>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</si>
  <si>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</si>
  <si>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</si>
  <si>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</si>
  <si>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</si>
  <si>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</si>
  <si>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</si>
  <si>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</si>
  <si>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</si>
  <si>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</si>
  <si>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</si>
  <si>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</si>
  <si>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</si>
  <si>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</si>
  <si>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</si>
  <si>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</si>
  <si>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</si>
  <si>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</si>
  <si>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</si>
  <si>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</si>
  <si>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</si>
  <si>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</si>
  <si>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</si>
  <si>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</si>
  <si>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</si>
  <si>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</si>
  <si>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</si>
  <si>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</si>
  <si>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</si>
  <si>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</si>
  <si>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</si>
  <si>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</si>
  <si>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</si>
  <si>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</si>
  <si>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</si>
  <si>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</si>
  <si>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</si>
  <si>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</si>
  <si>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</si>
  <si>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</si>
  <si>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</si>
  <si>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</si>
  <si>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</si>
  <si>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</si>
  <si>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</si>
  <si>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</si>
  <si>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</si>
  <si>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</si>
  <si>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</si>
  <si>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</si>
  <si>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</si>
  <si>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</si>
  <si>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</si>
  <si>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</si>
  <si>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</si>
  <si>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</si>
  <si>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строительству и реконструкции объектов водоснабжения, водоотведения и очистки сточных вод)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</si>
  <si>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</si>
  <si>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</si>
  <si>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</si>
  <si>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</si>
  <si>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</si>
  <si>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</si>
  <si>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Прочие субсидии бюджетам городских поселений  (улучшение жилищных условий молодых граждан (молодых семей))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</si>
  <si>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</si>
  <si>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</si>
  <si>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</si>
  <si>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</si>
  <si>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</si>
  <si>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</si>
  <si>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</si>
  <si>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</si>
  <si>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2 02 40000 00 0000 151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</si>
  <si>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</si>
  <si>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</si>
  <si>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2 02 25497 13 0000 150</t>
  </si>
  <si>
    <t>99 9 01 60670</t>
  </si>
  <si>
    <t>06 1 01 L4970</t>
  </si>
  <si>
    <t>Приложение №9</t>
  </si>
  <si>
    <t>Адресная инвестиционная программа Никольского городского поселения Тосненского района Ленинградской области на 2020 год и на плановый период 2021 и 2022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</si>
  <si>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</si>
  <si>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</si>
  <si>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</si>
  <si>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</si>
  <si>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</si>
  <si>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</si>
  <si>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2021г.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</si>
  <si>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</si>
  <si>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</si>
  <si>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</si>
  <si>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</si>
  <si>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</si>
  <si>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</si>
  <si>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</si>
  <si>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по Муниципальной программе</t>
  </si>
  <si>
    <t>х</t>
  </si>
  <si>
    <t>по адресным инвестициям</t>
  </si>
  <si>
    <t>Охрана семьи и детства</t>
  </si>
  <si>
    <t>25 0 00 0000</t>
  </si>
  <si>
    <t>25 0 01 0000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</si>
  <si>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</si>
  <si>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</si>
  <si>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>Мероприятие по борьбе с борщевиком Сосновского на территории Никольского городского поселения Тосненского района Ленинградской области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</si>
  <si>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</si>
  <si>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</si>
  <si>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</si>
  <si>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 xml:space="preserve">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</t>
  </si>
  <si>
    <t>19 0 01 0000</t>
  </si>
  <si>
    <t>19 0 01 13320</t>
  </si>
  <si>
    <t xml:space="preserve">Обеспечение комплексного развития Никольского городского поселения Тосненского района Ленинградской области 
</t>
  </si>
  <si>
    <t>12 0 01 S5670</t>
  </si>
  <si>
    <t>99 9 01 13530</t>
  </si>
  <si>
    <t>ПЕРЕЧЕНЬ</t>
  </si>
  <si>
    <t xml:space="preserve">главных администраторов доходов бюджета Никольского городского поселения </t>
  </si>
  <si>
    <t xml:space="preserve"> Тосненского района 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</si>
  <si>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</si>
  <si>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</si>
  <si>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 стратора доходов</t>
  </si>
  <si>
    <t>доходов местного бюджета</t>
  </si>
  <si>
    <t>1 11 02033 13 0000 120</t>
  </si>
  <si>
    <t>Доходы от размещения временно свободных средств бюджетов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</si>
  <si>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</si>
  <si>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</si>
  <si>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</si>
  <si>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</si>
  <si>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</si>
  <si>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</si>
  <si>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</si>
  <si>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</si>
  <si>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</si>
  <si>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</si>
  <si>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</si>
  <si>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</si>
  <si>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</si>
  <si>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</si>
  <si>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</si>
  <si>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1 14 03050 13 0000 410
</t>
  </si>
  <si>
    <t>Средства от распоряжения и реализации выморочного и иного имущества, обращенного в доходы городских поселений (в части реализации основных средств по указанному имуществу)</t>
  </si>
  <si>
    <t xml:space="preserve">1 14 03050 13 0000 440
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</si>
  <si>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</si>
  <si>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</si>
  <si>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</si>
  <si>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1 14 06025 13 0000 430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</si>
  <si>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</si>
  <si>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</si>
  <si>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</si>
  <si>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</si>
  <si>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</si>
  <si>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выступает получатели средств бюджета городского поселения</t>
  </si>
  <si>
    <t>1 16 07090 13 0000 140</t>
  </si>
  <si>
    <t>Иные штрафы,неустойки,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</si>
  <si>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</si>
  <si>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</si>
  <si>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</si>
  <si>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</si>
  <si>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1 16 07010 13 0000 140</t>
  </si>
  <si>
    <t>Штрафы,неустойки,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</si>
  <si>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</si>
  <si>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</si>
  <si>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</si>
  <si>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</si>
  <si>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</si>
  <si>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</si>
  <si>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 xml:space="preserve">Безвозмездные поступления </t>
  </si>
  <si>
    <t>2 02 15002 13 0000 150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</si>
  <si>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</si>
  <si>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</si>
  <si>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</si>
  <si>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</si>
  <si>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</si>
  <si>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реализацию программ формирования современной городской среды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</si>
  <si>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</si>
  <si>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</si>
  <si>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</si>
  <si>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2 02 35118 13 0000150</t>
  </si>
  <si>
    <t>Субвенции бюджетам городских поселений на выполнение передаваемых полномочий субъектов Российской Федерации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</si>
  <si>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</si>
  <si>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</si>
  <si>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</si>
  <si>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</si>
  <si>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</si>
  <si>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</si>
  <si>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</si>
  <si>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</si>
  <si>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</si>
  <si>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</si>
  <si>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</si>
  <si>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</si>
  <si>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</si>
  <si>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</si>
  <si>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</si>
  <si>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</si>
  <si>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</si>
  <si>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</si>
  <si>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</si>
  <si>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</si>
  <si>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2 02 25576 13 0000 150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</si>
  <si>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</si>
  <si>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</si>
  <si>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</si>
  <si>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</si>
  <si>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</si>
  <si>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Субсидии бюджетам городских поселений на обеспечение комплексного развития сельских территорий</t>
  </si>
  <si>
    <t>2 02 16001 13 0000 150</t>
  </si>
  <si>
    <t xml:space="preserve"> 2 02 16001 13 0000 150</t>
  </si>
  <si>
    <t>Предоставление субсидий бюджетным, автономным
учреждениям и иным некоммерческим организациям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</si>
  <si>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</si>
  <si>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Никольского  городского поселения</t>
  </si>
  <si>
    <t xml:space="preserve">Тосненского района </t>
  </si>
  <si>
    <t>Приложение №8</t>
  </si>
  <si>
    <t>Г код гл расп</t>
  </si>
  <si>
    <t>Социальная политика</t>
  </si>
  <si>
    <t>Приложение №7</t>
  </si>
  <si>
    <t xml:space="preserve"> 2 02 15001 13 0000 150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</si>
  <si>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
</t>
  </si>
  <si>
    <t xml:space="preserve">Дотации бюджетам городских поселений на поддержку мер по обеспечению сбалансированности бюджетов
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</si>
  <si>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</si>
  <si>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 xml:space="preserve">от  </t>
  </si>
  <si>
    <t xml:space="preserve">к проекту решения совета депутатов             </t>
  </si>
  <si>
    <t>на 2021 год и на плановый период 2022 и 2023 годов</t>
  </si>
  <si>
    <t>2023 год</t>
  </si>
  <si>
    <t>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</si>
  <si>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</t>
  </si>
  <si>
    <t xml:space="preserve">Приложение №1                                   </t>
  </si>
  <si>
    <t>Код</t>
  </si>
  <si>
    <t>Сумма   (тысяч рублей)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</si>
  <si>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</si>
  <si>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</si>
  <si>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</si>
  <si>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</si>
  <si>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 xml:space="preserve">от 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</si>
  <si>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2021 год и на плановый период 2022 и 2023 годов</t>
  </si>
  <si>
    <t xml:space="preserve">к проекту решению совета депутатов             </t>
  </si>
  <si>
    <t xml:space="preserve">Приложение №4                                       </t>
  </si>
  <si>
    <t>Перечень</t>
  </si>
  <si>
    <t>главных администраторов источников внутреннего финансирования дефицита бюджета Никольского городского поселения Тосненского района Ленинградской области</t>
  </si>
  <si>
    <t>Наименование главного администратора источников финансирования дефицита местного бюджета</t>
  </si>
  <si>
    <t>главного админи- стратора</t>
  </si>
  <si>
    <t>источники внутреннего финансирования дефицита местного бюджета</t>
  </si>
  <si>
    <t>Администрация Никольского городского поселения Тосненского района                                        Ленинградской области</t>
  </si>
  <si>
    <t>01 05 00 00 00 0000 000</t>
  </si>
  <si>
    <t xml:space="preserve">к  проекту решения совета депутатов             </t>
  </si>
  <si>
    <t xml:space="preserve">к проекту  решения совета депутатов           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</si>
  <si>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</t>
  </si>
  <si>
    <t xml:space="preserve">к  проекту решению совета депутатов           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</si>
  <si>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2022 и 2023 годов  </t>
  </si>
  <si>
    <t xml:space="preserve">к  проекту решения  совета депутатов             </t>
  </si>
  <si>
    <t>Ведомственная структура расходов бюджета Никольского городского поселения Тосненского района Ленинградской области на 2021 год</t>
  </si>
  <si>
    <t>к проекту  решения совета депутатов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</si>
  <si>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2022 и 2023 годов</t>
  </si>
  <si>
    <t>Адресная инвестиционная программа Никольского городского поселения Тосненского района Ленинградской области на 2021 год и на плановый период 2022 и 2023 годов</t>
  </si>
  <si>
    <t>Приложение №10</t>
  </si>
  <si>
    <t>Наименование передаваемых полномочий</t>
  </si>
  <si>
    <t>Рз раздел</t>
  </si>
  <si>
    <t>ПР подраздел</t>
  </si>
  <si>
    <t>ВР вид расхода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</si>
  <si>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</si>
  <si>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</si>
  <si>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0104</t>
  </si>
  <si>
    <t xml:space="preserve">0100 </t>
  </si>
  <si>
    <t>Иные межбюджетные трансферты бюджету района из бюджетов поселений на осуществление отдельных полномочий по исполнению бюджета</t>
  </si>
  <si>
    <t>0106</t>
  </si>
  <si>
    <t>0400</t>
  </si>
  <si>
    <t>0412</t>
  </si>
  <si>
    <t>Иные межбюджетные трансферты бюджету района из бюджетов поселений на осуществление отдельных полномочий по решению вопросов местного значения</t>
  </si>
  <si>
    <t>Иные межбюджетные трансферты, передаваемые  Никольским городским поселением Тосненского района Ленинградской области муниципальному образованию Тосненский район Ленинградской области на исполнение части полномочий на 2021 год</t>
  </si>
  <si>
    <t xml:space="preserve">Приложение №11                                      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</si>
  <si>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</si>
  <si>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</si>
  <si>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100 10302000010000110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</si>
  <si>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</si>
  <si>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</si>
  <si>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Итого</t>
  </si>
  <si>
    <t>на 2021 год</t>
  </si>
  <si>
    <t xml:space="preserve">Приложение №12                                      </t>
  </si>
  <si>
    <t>на плановый период 2022 и 2023 годов</t>
  </si>
  <si>
    <t>2022год</t>
  </si>
  <si>
    <t xml:space="preserve">Приложение №13                                      </t>
  </si>
  <si>
    <r>
      <t xml:space="preserve">Мероприятия по содержанию автомобильных дорог:                                                  </t>
    </r>
    <r>
      <rPr>
        <b/>
        <sz val="10"/>
        <color indexed="8"/>
        <rFont val="Times New Roman"/>
        <family val="1"/>
      </rPr>
      <t>Выполнение работ по санитарному содержанию территорий Никольского городского поселения Тосненского района Ленинградской области</t>
    </r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</si>
  <si>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и на плановый период 2022 и 2023 годов</t>
  </si>
  <si>
    <t xml:space="preserve">Приложение №2                            </t>
  </si>
  <si>
    <t xml:space="preserve">Приложение №3                                </t>
  </si>
  <si>
    <t xml:space="preserve">Приложение №5                                  </t>
  </si>
  <si>
    <t xml:space="preserve">Приложение №6                 </t>
  </si>
  <si>
    <t>Подводящий газопровод к индивидуальным жилым домам по ул. Мирная и ул. Речная г.Никольское (проектно-изыскательские работы)</t>
  </si>
  <si>
    <t>Строительство "Физкультурно-оздоровительного комплекса с универсальным игровым залом 36*18м" по адресу:Ленинградская область, Тосненский район, г. Никольское, ул. Дачная, д.6</t>
  </si>
  <si>
    <t>Остаток средств дорожного фонда на 01.01.2021</t>
  </si>
  <si>
    <r>
      <t xml:space="preserve">Капитальный ремонт и ремонт автомобильных дорог общего пользования местного значения: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по ремонту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д.62 по Советскому пр.)  и по ремонту асфальтобетонного покрытия по ул. Ручейная от ул. Школьная до ул. Центральная в п. Гладкое </t>
    </r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</si>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</sst>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"/>
    <numFmt numFmtId="192" formatCode="0.00000"/>
    <numFmt numFmtId="193" formatCode="#,##0.0"/>
    <numFmt numFmtId="194" formatCode="#,##0.00&quot;р.&quot;"/>
    <numFmt numFmtId="195" formatCode="#,##0.00_р_."/>
    <numFmt numFmtId="196" formatCode="#,##0.000"/>
    <numFmt numFmtId="197" formatCode="#,##0.0000"/>
    <numFmt numFmtId="198" formatCode="[$-FC19]d\ mmmm\ yyyy\ &quot;г.&quot;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0"/>
    <numFmt numFmtId="205" formatCode="?"/>
    <numFmt numFmtId="206" formatCode="000000"/>
  </numFmts>
  <fonts count="68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5" fillId="0" borderId="0" xfId="53" applyFont="1">
      <alignment/>
      <protection/>
    </xf>
    <xf numFmtId="196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right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>
      <alignment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196" fontId="8" fillId="0" borderId="10" xfId="57" applyNumberFormat="1" applyFont="1" applyFill="1" applyBorder="1" applyAlignment="1">
      <alignment horizontal="right" vertical="center"/>
      <protection/>
    </xf>
    <xf numFmtId="0" fontId="8" fillId="0" borderId="0" xfId="57" applyFont="1" applyFill="1">
      <alignment/>
      <protection/>
    </xf>
    <xf numFmtId="49" fontId="10" fillId="34" borderId="10" xfId="57" applyNumberFormat="1" applyFont="1" applyFill="1" applyBorder="1" applyAlignment="1">
      <alignment horizontal="left" vertical="center" wrapText="1"/>
      <protection/>
    </xf>
    <xf numFmtId="49" fontId="10" fillId="34" borderId="10" xfId="57" applyNumberFormat="1" applyFont="1" applyFill="1" applyBorder="1" applyAlignment="1">
      <alignment horizontal="center" vertical="center" wrapText="1"/>
      <protection/>
    </xf>
    <xf numFmtId="49" fontId="11" fillId="34" borderId="10" xfId="57" applyNumberFormat="1" applyFont="1" applyFill="1" applyBorder="1" applyAlignment="1">
      <alignment horizontal="center" vertical="center" wrapText="1"/>
      <protection/>
    </xf>
    <xf numFmtId="196" fontId="10" fillId="34" borderId="10" xfId="57" applyNumberFormat="1" applyFont="1" applyFill="1" applyBorder="1" applyAlignment="1">
      <alignment horizontal="right" vertical="center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196" fontId="10" fillId="0" borderId="10" xfId="57" applyNumberFormat="1" applyFont="1" applyFill="1" applyBorder="1" applyAlignment="1">
      <alignment horizontal="right" vertical="center" wrapText="1"/>
      <protection/>
    </xf>
    <xf numFmtId="0" fontId="10" fillId="0" borderId="0" xfId="57" applyFont="1" applyFill="1">
      <alignment/>
      <protection/>
    </xf>
    <xf numFmtId="196" fontId="8" fillId="0" borderId="10" xfId="57" applyNumberFormat="1" applyFont="1" applyFill="1" applyBorder="1" applyAlignment="1">
      <alignment horizontal="right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196" fontId="11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196" fontId="9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 indent="2"/>
      <protection/>
    </xf>
    <xf numFmtId="196" fontId="8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left" vertical="center" wrapText="1"/>
      <protection/>
    </xf>
    <xf numFmtId="49" fontId="11" fillId="35" borderId="10" xfId="57" applyNumberFormat="1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/>
      <protection/>
    </xf>
    <xf numFmtId="196" fontId="10" fillId="0" borderId="0" xfId="57" applyNumberFormat="1" applyFont="1" applyFill="1">
      <alignment/>
      <protection/>
    </xf>
    <xf numFmtId="49" fontId="10" fillId="34" borderId="10" xfId="57" applyNumberFormat="1" applyFont="1" applyFill="1" applyBorder="1" applyAlignment="1">
      <alignment vertical="center" wrapText="1"/>
      <protection/>
    </xf>
    <xf numFmtId="49" fontId="10" fillId="34" borderId="10" xfId="54" applyNumberFormat="1" applyFont="1" applyFill="1" applyBorder="1" applyAlignment="1" applyProtection="1">
      <alignment horizontal="center" vertical="center" wrapText="1"/>
      <protection/>
    </xf>
    <xf numFmtId="49" fontId="11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 applyProtection="1">
      <alignment horizontal="center" vertical="center" wrapText="1"/>
      <protection/>
    </xf>
    <xf numFmtId="49" fontId="11" fillId="35" borderId="10" xfId="54" applyNumberFormat="1" applyFont="1" applyFill="1" applyBorder="1" applyAlignment="1" applyProtection="1">
      <alignment horizontal="center" vertical="center" wrapText="1"/>
      <protection/>
    </xf>
    <xf numFmtId="49" fontId="9" fillId="35" borderId="10" xfId="54" applyNumberFormat="1" applyFont="1" applyFill="1" applyBorder="1" applyAlignment="1" applyProtection="1">
      <alignment horizontal="center" vertical="center" wrapText="1"/>
      <protection/>
    </xf>
    <xf numFmtId="196" fontId="10" fillId="34" borderId="10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Fill="1">
      <alignment/>
      <protection/>
    </xf>
    <xf numFmtId="49" fontId="10" fillId="33" borderId="10" xfId="57" applyNumberFormat="1" applyFont="1" applyFill="1" applyBorder="1" applyAlignment="1">
      <alignment horizontal="left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left" vertical="center" wrapText="1"/>
      <protection/>
    </xf>
    <xf numFmtId="49" fontId="11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 indent="2"/>
      <protection/>
    </xf>
    <xf numFmtId="196" fontId="9" fillId="0" borderId="0" xfId="57" applyNumberFormat="1" applyFont="1" applyFill="1">
      <alignment/>
      <protection/>
    </xf>
    <xf numFmtId="49" fontId="12" fillId="35" borderId="10" xfId="54" applyNumberFormat="1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left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horizontal="left" vertical="center" wrapText="1"/>
      <protection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196" fontId="11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0" fontId="11" fillId="35" borderId="10" xfId="57" applyFont="1" applyFill="1" applyBorder="1" applyAlignment="1">
      <alignment horizontal="center"/>
      <protection/>
    </xf>
    <xf numFmtId="0" fontId="9" fillId="35" borderId="10" xfId="57" applyFont="1" applyFill="1" applyBorder="1" applyAlignment="1">
      <alignment horizontal="center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wrapText="1" indent="2"/>
      <protection/>
    </xf>
    <xf numFmtId="0" fontId="14" fillId="0" borderId="10" xfId="54" applyFont="1" applyBorder="1" applyAlignment="1">
      <alignment horizontal="left" wrapText="1" indent="2"/>
      <protection/>
    </xf>
    <xf numFmtId="196" fontId="9" fillId="0" borderId="10" xfId="57" applyNumberFormat="1" applyFont="1" applyFill="1" applyBorder="1" applyAlignment="1">
      <alignment horizontal="right" vertical="center"/>
      <protection/>
    </xf>
    <xf numFmtId="0" fontId="10" fillId="34" borderId="10" xfId="54" applyFont="1" applyFill="1" applyBorder="1" applyAlignment="1">
      <alignment horizontal="left" vertical="center" wrapText="1"/>
      <protection/>
    </xf>
    <xf numFmtId="0" fontId="11" fillId="34" borderId="10" xfId="57" applyFont="1" applyFill="1" applyBorder="1" applyAlignment="1">
      <alignment horizontal="center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10" fillId="34" borderId="10" xfId="54" applyNumberFormat="1" applyFont="1" applyFill="1" applyBorder="1" applyAlignment="1">
      <alignment horizontal="center" vertical="center" wrapText="1"/>
      <protection/>
    </xf>
    <xf numFmtId="196" fontId="10" fillId="34" borderId="10" xfId="54" applyNumberFormat="1" applyFont="1" applyFill="1" applyBorder="1" applyAlignment="1">
      <alignment horizontal="right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NumberFormat="1" applyFont="1" applyFill="1" applyBorder="1" applyAlignment="1">
      <alignment horizontal="center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7" fillId="0" borderId="0" xfId="55" applyFont="1" applyFill="1" applyAlignment="1">
      <alignment/>
      <protection/>
    </xf>
    <xf numFmtId="0" fontId="7" fillId="0" borderId="0" xfId="55" applyFont="1" applyFill="1" applyAlignment="1">
      <alignment wrapText="1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0" fontId="7" fillId="33" borderId="0" xfId="55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96" fontId="12" fillId="0" borderId="10" xfId="53" applyNumberFormat="1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196" fontId="12" fillId="34" borderId="10" xfId="53" applyNumberFormat="1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196" fontId="12" fillId="0" borderId="10" xfId="53" applyNumberFormat="1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96" fontId="15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96" fontId="13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96" fontId="14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4" fillId="35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35" borderId="10" xfId="53" applyFont="1" applyFill="1" applyBorder="1" applyAlignment="1">
      <alignment horizontal="left" vertical="center" wrapText="1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0" fontId="13" fillId="35" borderId="10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49" fontId="8" fillId="33" borderId="12" xfId="57" applyNumberFormat="1" applyFont="1" applyFill="1" applyBorder="1" applyAlignment="1">
      <alignment horizontal="center" vertical="center" wrapText="1"/>
      <protection/>
    </xf>
    <xf numFmtId="196" fontId="12" fillId="0" borderId="12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96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vertical="center" wrapText="1"/>
    </xf>
    <xf numFmtId="206" fontId="9" fillId="0" borderId="10" xfId="57" applyNumberFormat="1" applyFont="1" applyFill="1" applyBorder="1" applyAlignment="1">
      <alignment horizontal="left" vertical="center" wrapText="1"/>
      <protection/>
    </xf>
    <xf numFmtId="206" fontId="9" fillId="0" borderId="10" xfId="57" applyNumberFormat="1" applyFont="1" applyFill="1" applyBorder="1" applyAlignment="1">
      <alignment horizontal="left" vertical="center" wrapText="1" indent="2"/>
      <protection/>
    </xf>
    <xf numFmtId="206" fontId="9" fillId="33" borderId="10" xfId="57" applyNumberFormat="1" applyFont="1" applyFill="1" applyBorder="1" applyAlignment="1">
      <alignment horizontal="left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206" fontId="9" fillId="33" borderId="10" xfId="57" applyNumberFormat="1" applyFont="1" applyFill="1" applyBorder="1" applyAlignment="1">
      <alignment horizontal="left" vertical="center" wrapText="1" indent="2"/>
      <protection/>
    </xf>
    <xf numFmtId="0" fontId="8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10" xfId="53" applyFont="1" applyFill="1" applyBorder="1">
      <alignment/>
      <protection/>
    </xf>
    <xf numFmtId="196" fontId="8" fillId="34" borderId="10" xfId="53" applyNumberFormat="1" applyFont="1" applyFill="1" applyBorder="1" applyAlignment="1">
      <alignment/>
      <protection/>
    </xf>
    <xf numFmtId="196" fontId="8" fillId="0" borderId="10" xfId="57" applyNumberFormat="1" applyFont="1" applyFill="1" applyBorder="1" applyAlignment="1">
      <alignment vertical="center" wrapText="1"/>
      <protection/>
    </xf>
    <xf numFmtId="196" fontId="10" fillId="0" borderId="10" xfId="57" applyNumberFormat="1" applyFont="1" applyFill="1" applyBorder="1" applyAlignment="1">
      <alignment vertical="center" wrapText="1"/>
      <protection/>
    </xf>
    <xf numFmtId="196" fontId="11" fillId="0" borderId="10" xfId="57" applyNumberFormat="1" applyFont="1" applyFill="1" applyBorder="1" applyAlignment="1">
      <alignment vertical="center" wrapText="1"/>
      <protection/>
    </xf>
    <xf numFmtId="196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196" fontId="9" fillId="0" borderId="10" xfId="57" applyNumberFormat="1" applyFont="1" applyFill="1" applyBorder="1" applyAlignment="1">
      <alignment vertical="center"/>
      <protection/>
    </xf>
    <xf numFmtId="196" fontId="10" fillId="0" borderId="10" xfId="57" applyNumberFormat="1" applyFont="1" applyFill="1" applyBorder="1" applyAlignment="1">
      <alignment vertical="center"/>
      <protection/>
    </xf>
    <xf numFmtId="196" fontId="11" fillId="0" borderId="10" xfId="57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wrapText="1" indent="2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7" fillId="0" borderId="0" xfId="55" applyFont="1" applyFill="1">
      <alignment/>
      <protection/>
    </xf>
    <xf numFmtId="0" fontId="16" fillId="0" borderId="0" xfId="57" applyFont="1" applyFill="1">
      <alignment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49" fontId="11" fillId="0" borderId="12" xfId="57" applyNumberFormat="1" applyFont="1" applyFill="1" applyBorder="1" applyAlignment="1">
      <alignment horizontal="center" vertical="center" wrapText="1"/>
      <protection/>
    </xf>
    <xf numFmtId="196" fontId="8" fillId="0" borderId="10" xfId="54" applyNumberFormat="1" applyFont="1" applyFill="1" applyBorder="1" applyAlignment="1">
      <alignment horizontal="right" vertical="center" wrapText="1"/>
      <protection/>
    </xf>
    <xf numFmtId="196" fontId="10" fillId="0" borderId="10" xfId="54" applyNumberFormat="1" applyFont="1" applyFill="1" applyBorder="1" applyAlignment="1">
      <alignment horizontal="right" vertical="center" wrapText="1"/>
      <protection/>
    </xf>
    <xf numFmtId="196" fontId="11" fillId="0" borderId="10" xfId="54" applyNumberFormat="1" applyFont="1" applyFill="1" applyBorder="1" applyAlignment="1">
      <alignment horizontal="right" vertical="center" wrapText="1"/>
      <protection/>
    </xf>
    <xf numFmtId="196" fontId="9" fillId="0" borderId="10" xfId="54" applyNumberFormat="1" applyFont="1" applyFill="1" applyBorder="1" applyAlignment="1">
      <alignment horizontal="right" vertical="center" wrapText="1"/>
      <protection/>
    </xf>
    <xf numFmtId="0" fontId="1" fillId="0" borderId="0" xfId="57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6" fontId="9" fillId="0" borderId="10" xfId="53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3" xfId="53" applyNumberFormat="1" applyFont="1" applyBorder="1" applyAlignment="1">
      <alignment horizontal="left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196" fontId="9" fillId="0" borderId="13" xfId="57" applyNumberFormat="1" applyFont="1" applyFill="1" applyBorder="1" applyAlignment="1">
      <alignment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 indent="2"/>
      <protection/>
    </xf>
    <xf numFmtId="0" fontId="18" fillId="0" borderId="10" xfId="0" applyFont="1" applyFill="1" applyBorder="1" applyAlignment="1">
      <alignment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205" fontId="17" fillId="0" borderId="10" xfId="0" applyNumberFormat="1" applyFont="1" applyFill="1" applyBorder="1" applyAlignment="1">
      <alignment horizontal="left" vertical="center" wrapText="1"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196" fontId="14" fillId="0" borderId="12" xfId="53" applyNumberFormat="1" applyFont="1" applyFill="1" applyBorder="1" applyAlignment="1">
      <alignment vertical="center" wrapText="1"/>
      <protection/>
    </xf>
    <xf numFmtId="49" fontId="10" fillId="36" borderId="10" xfId="57" applyNumberFormat="1" applyFont="1" applyFill="1" applyBorder="1" applyAlignment="1">
      <alignment horizontal="left" vertical="center" wrapText="1"/>
      <protection/>
    </xf>
    <xf numFmtId="49" fontId="10" fillId="36" borderId="10" xfId="57" applyNumberFormat="1" applyFont="1" applyFill="1" applyBorder="1" applyAlignment="1">
      <alignment horizontal="center" vertical="center" wrapText="1"/>
      <protection/>
    </xf>
    <xf numFmtId="196" fontId="10" fillId="36" borderId="10" xfId="57" applyNumberFormat="1" applyFont="1" applyFill="1" applyBorder="1" applyAlignment="1">
      <alignment horizontal="right" vertical="center" wrapText="1"/>
      <protection/>
    </xf>
    <xf numFmtId="49" fontId="8" fillId="0" borderId="10" xfId="57" applyNumberFormat="1" applyFont="1" applyFill="1" applyBorder="1" applyAlignment="1">
      <alignment vertical="center" wrapText="1"/>
      <protection/>
    </xf>
    <xf numFmtId="49" fontId="9" fillId="0" borderId="10" xfId="57" applyNumberFormat="1" applyFont="1" applyFill="1" applyBorder="1" applyAlignment="1">
      <alignment vertical="top" wrapText="1"/>
      <protection/>
    </xf>
    <xf numFmtId="49" fontId="11" fillId="0" borderId="10" xfId="57" applyNumberFormat="1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0" borderId="10" xfId="55" applyFont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182" fontId="9" fillId="0" borderId="10" xfId="53" applyNumberFormat="1" applyFont="1" applyBorder="1" applyAlignment="1">
      <alignment/>
      <protection/>
    </xf>
    <xf numFmtId="182" fontId="9" fillId="0" borderId="10" xfId="53" applyNumberFormat="1" applyFont="1" applyFill="1" applyBorder="1" applyAlignment="1">
      <alignment horizontal="right"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184" fontId="9" fillId="0" borderId="0" xfId="56" applyNumberFormat="1" applyFont="1">
      <alignment/>
      <protection/>
    </xf>
    <xf numFmtId="0" fontId="8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6" fillId="0" borderId="10" xfId="56" applyFont="1" applyBorder="1" applyAlignment="1">
      <alignment horizontal="left" vertical="center" wrapText="1"/>
      <protection/>
    </xf>
    <xf numFmtId="196" fontId="6" fillId="0" borderId="10" xfId="56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196" fontId="19" fillId="0" borderId="10" xfId="56" applyNumberFormat="1" applyFont="1" applyBorder="1" applyAlignment="1">
      <alignment horizontal="right" vertical="center" wrapText="1"/>
      <protection/>
    </xf>
    <xf numFmtId="0" fontId="20" fillId="0" borderId="10" xfId="56" applyFont="1" applyBorder="1" applyAlignment="1">
      <alignment horizontal="left" vertical="center" wrapText="1"/>
      <protection/>
    </xf>
    <xf numFmtId="196" fontId="19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96" fontId="19" fillId="33" borderId="10" xfId="56" applyNumberFormat="1" applyFont="1" applyFill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10" xfId="56" applyFont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196" fontId="7" fillId="0" borderId="10" xfId="56" applyNumberFormat="1" applyFont="1" applyBorder="1" applyAlignment="1">
      <alignment horizontal="right"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96" fontId="9" fillId="0" borderId="0" xfId="56" applyNumberFormat="1" applyFont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left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9" fillId="0" borderId="0" xfId="56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6" fontId="19" fillId="0" borderId="10" xfId="0" applyNumberFormat="1" applyFont="1" applyBorder="1" applyAlignment="1">
      <alignment horizontal="right" vertical="center" wrapText="1"/>
    </xf>
    <xf numFmtId="0" fontId="9" fillId="33" borderId="0" xfId="56" applyFont="1" applyFill="1">
      <alignment/>
      <protection/>
    </xf>
    <xf numFmtId="49" fontId="5" fillId="0" borderId="10" xfId="0" applyNumberFormat="1" applyFont="1" applyBorder="1" applyAlignment="1">
      <alignment horizontal="center" vertical="center" wrapText="1"/>
    </xf>
    <xf numFmtId="196" fontId="19" fillId="0" borderId="10" xfId="0" applyNumberFormat="1" applyFont="1" applyFill="1" applyBorder="1" applyAlignment="1">
      <alignment horizontal="right" vertical="center" wrapText="1"/>
    </xf>
    <xf numFmtId="0" fontId="0" fillId="0" borderId="0" xfId="56" applyFont="1">
      <alignment/>
      <protection/>
    </xf>
    <xf numFmtId="0" fontId="5" fillId="0" borderId="0" xfId="55" applyFont="1">
      <alignment/>
      <protection/>
    </xf>
    <xf numFmtId="0" fontId="9" fillId="0" borderId="0" xfId="53" applyFont="1" applyAlignment="1">
      <alignment horizontal="left"/>
      <protection/>
    </xf>
    <xf numFmtId="0" fontId="9" fillId="0" borderId="10" xfId="53" applyFont="1" applyBorder="1" applyAlignment="1">
      <alignment horizontal="left" vertical="center" wrapText="1"/>
      <protection/>
    </xf>
    <xf numFmtId="196" fontId="9" fillId="0" borderId="10" xfId="53" applyNumberFormat="1" applyFont="1" applyBorder="1" applyAlignment="1">
      <alignment horizontal="center" vertical="center" wrapText="1"/>
      <protection/>
    </xf>
    <xf numFmtId="165" fontId="9" fillId="0" borderId="0" xfId="53" applyNumberFormat="1" applyFont="1">
      <alignment/>
      <protection/>
    </xf>
    <xf numFmtId="0" fontId="11" fillId="0" borderId="10" xfId="53" applyFont="1" applyBorder="1" applyAlignment="1">
      <alignment horizontal="left" vertical="center" wrapText="1"/>
      <protection/>
    </xf>
    <xf numFmtId="196" fontId="11" fillId="0" borderId="10" xfId="53" applyNumberFormat="1" applyFont="1" applyBorder="1" applyAlignment="1">
      <alignment horizontal="center" vertical="center" wrapText="1"/>
      <protection/>
    </xf>
    <xf numFmtId="165" fontId="11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left" vertical="center" wrapText="1"/>
      <protection/>
    </xf>
    <xf numFmtId="196" fontId="8" fillId="0" borderId="10" xfId="53" applyNumberFormat="1" applyFont="1" applyBorder="1" applyAlignment="1">
      <alignment horizontal="center" vertical="center" wrapText="1"/>
      <protection/>
    </xf>
    <xf numFmtId="165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8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/>
      <protection/>
    </xf>
    <xf numFmtId="0" fontId="5" fillId="35" borderId="10" xfId="55" applyFont="1" applyFill="1" applyBorder="1" applyAlignment="1">
      <alignment horizontal="center" vertical="center"/>
      <protection/>
    </xf>
    <xf numFmtId="49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1" fontId="5" fillId="0" borderId="10" xfId="55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96" fontId="12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96" fontId="15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96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96" fontId="14" fillId="0" borderId="10" xfId="0" applyNumberFormat="1" applyFont="1" applyBorder="1" applyAlignment="1">
      <alignment vertical="center" wrapText="1"/>
    </xf>
    <xf numFmtId="49" fontId="9" fillId="0" borderId="10" xfId="57" applyNumberFormat="1" applyFont="1" applyBorder="1" applyAlignment="1">
      <alignment horizontal="left" vertical="center" wrapText="1" indent="2"/>
      <protection/>
    </xf>
    <xf numFmtId="49" fontId="9" fillId="0" borderId="0" xfId="0" applyNumberFormat="1" applyFont="1" applyAlignment="1">
      <alignment/>
    </xf>
    <xf numFmtId="49" fontId="11" fillId="0" borderId="10" xfId="57" applyNumberFormat="1" applyFont="1" applyBorder="1" applyAlignment="1">
      <alignment horizontal="center" vertical="center" wrapText="1"/>
      <protection/>
    </xf>
    <xf numFmtId="49" fontId="9" fillId="0" borderId="10" xfId="57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4" fillId="35" borderId="10" xfId="0" applyFont="1" applyFill="1" applyBorder="1" applyAlignment="1">
      <alignment vertical="center" wrapText="1"/>
    </xf>
    <xf numFmtId="0" fontId="15" fillId="0" borderId="10" xfId="53" applyFont="1" applyBorder="1" applyAlignment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1" fillId="0" borderId="10" xfId="57" applyNumberFormat="1" applyFont="1" applyBorder="1" applyAlignment="1">
      <alignment horizontal="left" vertical="center" wrapText="1"/>
      <protection/>
    </xf>
    <xf numFmtId="196" fontId="14" fillId="0" borderId="10" xfId="53" applyNumberFormat="1" applyFont="1" applyBorder="1" applyAlignment="1">
      <alignment vertical="center" wrapText="1"/>
      <protection/>
    </xf>
    <xf numFmtId="49" fontId="10" fillId="0" borderId="10" xfId="57" applyNumberFormat="1" applyFont="1" applyBorder="1" applyAlignment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9" fillId="0" borderId="10" xfId="57" applyNumberFormat="1" applyFont="1" applyBorder="1" applyAlignment="1">
      <alignment horizontal="left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57" applyNumberFormat="1" applyFont="1" applyBorder="1" applyAlignment="1">
      <alignment horizontal="left" vertical="center" wrapText="1"/>
      <protection/>
    </xf>
    <xf numFmtId="0" fontId="14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4" fillId="0" borderId="12" xfId="53" applyFont="1" applyBorder="1" applyAlignment="1">
      <alignment horizontal="center" vertical="center" wrapText="1"/>
      <protection/>
    </xf>
    <xf numFmtId="49" fontId="14" fillId="0" borderId="12" xfId="53" applyNumberFormat="1" applyFont="1" applyBorder="1" applyAlignment="1">
      <alignment horizontal="center" vertical="center" wrapText="1"/>
      <protection/>
    </xf>
    <xf numFmtId="196" fontId="8" fillId="0" borderId="10" xfId="57" applyNumberFormat="1" applyFont="1" applyBorder="1" applyAlignment="1">
      <alignment horizontal="right" vertical="center" wrapText="1"/>
      <protection/>
    </xf>
    <xf numFmtId="196" fontId="9" fillId="0" borderId="10" xfId="57" applyNumberFormat="1" applyFont="1" applyBorder="1" applyAlignment="1">
      <alignment horizontal="right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96" fontId="8" fillId="34" borderId="10" xfId="0" applyNumberFormat="1" applyFont="1" applyFill="1" applyBorder="1" applyAlignment="1">
      <alignment/>
    </xf>
    <xf numFmtId="49" fontId="8" fillId="0" borderId="10" xfId="57" applyNumberFormat="1" applyFont="1" applyBorder="1" applyAlignment="1">
      <alignment horizontal="center" vertical="center" wrapText="1"/>
      <protection/>
    </xf>
    <xf numFmtId="196" fontId="8" fillId="0" borderId="10" xfId="57" applyNumberFormat="1" applyFont="1" applyBorder="1" applyAlignment="1">
      <alignment vertical="center" wrapText="1"/>
      <protection/>
    </xf>
    <xf numFmtId="196" fontId="11" fillId="0" borderId="10" xfId="57" applyNumberFormat="1" applyFont="1" applyBorder="1" applyAlignment="1">
      <alignment vertical="center" wrapText="1"/>
      <protection/>
    </xf>
    <xf numFmtId="196" fontId="9" fillId="0" borderId="10" xfId="57" applyNumberFormat="1" applyFont="1" applyBorder="1" applyAlignment="1">
      <alignment vertical="center" wrapText="1"/>
      <protection/>
    </xf>
    <xf numFmtId="205" fontId="17" fillId="0" borderId="10" xfId="0" applyNumberFormat="1" applyFont="1" applyBorder="1" applyAlignment="1">
      <alignment horizontal="left" vertical="center" wrapText="1"/>
    </xf>
    <xf numFmtId="196" fontId="9" fillId="0" borderId="10" xfId="57" applyNumberFormat="1" applyFont="1" applyBorder="1" applyAlignment="1">
      <alignment vertical="center"/>
      <protection/>
    </xf>
    <xf numFmtId="49" fontId="17" fillId="0" borderId="10" xfId="57" applyNumberFormat="1" applyFont="1" applyBorder="1" applyAlignment="1">
      <alignment horizontal="left" vertical="center" wrapText="1"/>
      <protection/>
    </xf>
    <xf numFmtId="49" fontId="17" fillId="0" borderId="10" xfId="57" applyNumberFormat="1" applyFont="1" applyBorder="1" applyAlignment="1">
      <alignment horizontal="left" vertical="center" wrapText="1" indent="2"/>
      <protection/>
    </xf>
    <xf numFmtId="0" fontId="18" fillId="0" borderId="10" xfId="0" applyFont="1" applyBorder="1" applyAlignment="1">
      <alignment vertical="center" wrapText="1"/>
    </xf>
    <xf numFmtId="0" fontId="17" fillId="0" borderId="10" xfId="57" applyFont="1" applyBorder="1" applyAlignment="1">
      <alignment horizontal="left" vertical="center" wrapText="1"/>
      <protection/>
    </xf>
    <xf numFmtId="49" fontId="10" fillId="0" borderId="10" xfId="57" applyNumberFormat="1" applyFont="1" applyBorder="1" applyAlignment="1">
      <alignment horizontal="center" vertical="center" wrapText="1"/>
      <protection/>
    </xf>
    <xf numFmtId="196" fontId="10" fillId="0" borderId="10" xfId="57" applyNumberFormat="1" applyFont="1" applyBorder="1" applyAlignment="1">
      <alignment vertical="center" wrapText="1"/>
      <protection/>
    </xf>
    <xf numFmtId="0" fontId="14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vertical="center" wrapText="1"/>
    </xf>
    <xf numFmtId="196" fontId="9" fillId="35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49" fontId="9" fillId="0" borderId="0" xfId="57" applyNumberFormat="1" applyFont="1" applyAlignment="1">
      <alignment horizontal="center"/>
      <protection/>
    </xf>
    <xf numFmtId="0" fontId="7" fillId="0" borderId="0" xfId="57" applyFont="1">
      <alignment/>
      <protection/>
    </xf>
    <xf numFmtId="0" fontId="9" fillId="0" borderId="0" xfId="57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96" fontId="8" fillId="0" borderId="10" xfId="57" applyNumberFormat="1" applyFont="1" applyBorder="1" applyAlignment="1">
      <alignment horizontal="right" vertical="center"/>
      <protection/>
    </xf>
    <xf numFmtId="0" fontId="26" fillId="0" borderId="0" xfId="57" applyFont="1">
      <alignment/>
      <protection/>
    </xf>
    <xf numFmtId="196" fontId="10" fillId="0" borderId="10" xfId="57" applyNumberFormat="1" applyFont="1" applyBorder="1" applyAlignment="1">
      <alignment horizontal="right" vertical="center" wrapText="1"/>
      <protection/>
    </xf>
    <xf numFmtId="0" fontId="27" fillId="0" borderId="0" xfId="57" applyFont="1">
      <alignment/>
      <protection/>
    </xf>
    <xf numFmtId="196" fontId="11" fillId="0" borderId="10" xfId="57" applyNumberFormat="1" applyFont="1" applyBorder="1" applyAlignment="1">
      <alignment horizontal="right" vertical="center" wrapText="1"/>
      <protection/>
    </xf>
    <xf numFmtId="0" fontId="28" fillId="0" borderId="0" xfId="57" applyFont="1">
      <alignment/>
      <protection/>
    </xf>
    <xf numFmtId="49" fontId="11" fillId="34" borderId="10" xfId="54" applyNumberFormat="1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left" vertical="center" wrapText="1"/>
      <protection/>
    </xf>
    <xf numFmtId="49" fontId="10" fillId="35" borderId="10" xfId="54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49" fontId="11" fillId="35" borderId="10" xfId="54" applyNumberFormat="1" applyFont="1" applyFill="1" applyBorder="1" applyAlignment="1">
      <alignment horizontal="center" vertical="center" wrapText="1"/>
      <protection/>
    </xf>
    <xf numFmtId="49" fontId="9" fillId="35" borderId="10" xfId="54" applyNumberFormat="1" applyFont="1" applyFill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1" fillId="0" borderId="0" xfId="57" applyFont="1">
      <alignment/>
      <protection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4" fillId="0" borderId="10" xfId="54" applyFont="1" applyBorder="1" applyAlignment="1">
      <alignment horizontal="left" vertical="center" wrapText="1"/>
      <protection/>
    </xf>
    <xf numFmtId="0" fontId="14" fillId="0" borderId="10" xfId="54" applyFont="1" applyBorder="1" applyAlignment="1">
      <alignment horizontal="left" wrapText="1"/>
      <protection/>
    </xf>
    <xf numFmtId="0" fontId="30" fillId="0" borderId="0" xfId="57" applyFont="1">
      <alignment/>
      <protection/>
    </xf>
    <xf numFmtId="0" fontId="11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14" fillId="0" borderId="10" xfId="54" applyFont="1" applyBorder="1" applyAlignment="1">
      <alignment horizontal="left" vertical="center" wrapText="1" indent="2"/>
      <protection/>
    </xf>
    <xf numFmtId="196" fontId="9" fillId="0" borderId="10" xfId="57" applyNumberFormat="1" applyFont="1" applyBorder="1" applyAlignment="1">
      <alignment horizontal="right" vertical="center"/>
      <protection/>
    </xf>
    <xf numFmtId="49" fontId="11" fillId="0" borderId="10" xfId="57" applyNumberFormat="1" applyFont="1" applyBorder="1" applyAlignment="1">
      <alignment vertical="top" wrapText="1"/>
      <protection/>
    </xf>
    <xf numFmtId="49" fontId="9" fillId="0" borderId="10" xfId="57" applyNumberFormat="1" applyFont="1" applyBorder="1" applyAlignment="1">
      <alignment vertical="top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5" borderId="10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196" fontId="10" fillId="0" borderId="10" xfId="54" applyNumberFormat="1" applyFont="1" applyBorder="1" applyAlignment="1">
      <alignment horizontal="right" vertical="center" wrapText="1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196" fontId="8" fillId="0" borderId="10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96" fontId="11" fillId="0" borderId="10" xfId="54" applyNumberFormat="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196" fontId="9" fillId="0" borderId="10" xfId="54" applyNumberFormat="1" applyFont="1" applyBorder="1" applyAlignment="1">
      <alignment horizontal="right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6" fillId="0" borderId="0" xfId="53" applyFont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left"/>
      <protection/>
    </xf>
    <xf numFmtId="0" fontId="2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96" fontId="8" fillId="0" borderId="10" xfId="55" applyNumberFormat="1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196" fontId="9" fillId="0" borderId="10" xfId="55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0" fontId="21" fillId="0" borderId="10" xfId="53" applyFont="1" applyBorder="1" applyAlignment="1">
      <alignment horizontal="center" vertical="center"/>
      <protection/>
    </xf>
    <xf numFmtId="49" fontId="5" fillId="0" borderId="0" xfId="55" applyNumberFormat="1" applyFont="1">
      <alignment/>
      <protection/>
    </xf>
    <xf numFmtId="0" fontId="9" fillId="0" borderId="0" xfId="55" applyFont="1">
      <alignment/>
      <protection/>
    </xf>
    <xf numFmtId="0" fontId="17" fillId="0" borderId="0" xfId="55" applyFont="1" applyAlignment="1">
      <alignment wrapText="1"/>
      <protection/>
    </xf>
    <xf numFmtId="0" fontId="17" fillId="0" borderId="0" xfId="55" applyFont="1">
      <alignment/>
      <protection/>
    </xf>
    <xf numFmtId="0" fontId="9" fillId="0" borderId="0" xfId="55" applyFont="1" applyAlignment="1">
      <alignment wrapText="1"/>
      <protection/>
    </xf>
    <xf numFmtId="0" fontId="8" fillId="0" borderId="0" xfId="55" applyFont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49" fontId="9" fillId="0" borderId="10" xfId="55" applyNumberFormat="1" applyFont="1" applyBorder="1" applyAlignment="1">
      <alignment horizontal="center" vertical="center"/>
      <protection/>
    </xf>
    <xf numFmtId="196" fontId="9" fillId="0" borderId="10" xfId="55" applyNumberFormat="1" applyFont="1" applyBorder="1" applyAlignment="1">
      <alignment vertical="center"/>
      <protection/>
    </xf>
    <xf numFmtId="0" fontId="9" fillId="35" borderId="10" xfId="55" applyFont="1" applyFill="1" applyBorder="1" applyAlignment="1">
      <alignment horizontal="left" vertical="center" wrapText="1"/>
      <protection/>
    </xf>
    <xf numFmtId="196" fontId="9" fillId="33" borderId="10" xfId="55" applyNumberFormat="1" applyFont="1" applyFill="1" applyBorder="1" applyAlignment="1">
      <alignment vertical="center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196" fontId="12" fillId="0" borderId="10" xfId="53" applyNumberFormat="1" applyFont="1" applyBorder="1" applyAlignment="1">
      <alignment horizontal="center" vertical="center" wrapText="1"/>
      <protection/>
    </xf>
    <xf numFmtId="196" fontId="8" fillId="0" borderId="0" xfId="55" applyNumberFormat="1" applyFont="1">
      <alignment/>
      <protection/>
    </xf>
    <xf numFmtId="0" fontId="5" fillId="0" borderId="0" xfId="55" applyFont="1" applyAlignment="1">
      <alignment horizontal="left"/>
      <protection/>
    </xf>
    <xf numFmtId="196" fontId="5" fillId="0" borderId="10" xfId="55" applyNumberFormat="1" applyFont="1" applyBorder="1" applyAlignment="1">
      <alignment horizontal="center" vertical="center"/>
      <protection/>
    </xf>
    <xf numFmtId="196" fontId="12" fillId="0" borderId="10" xfId="53" applyNumberFormat="1" applyFont="1" applyBorder="1" applyAlignment="1">
      <alignment vertical="center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196" fontId="12" fillId="0" borderId="10" xfId="53" applyNumberFormat="1" applyFont="1" applyBorder="1" applyAlignment="1">
      <alignment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196" fontId="15" fillId="0" borderId="10" xfId="53" applyNumberFormat="1" applyFont="1" applyBorder="1" applyAlignment="1">
      <alignment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196" fontId="13" fillId="0" borderId="10" xfId="53" applyNumberFormat="1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horizontal="center"/>
      <protection/>
    </xf>
    <xf numFmtId="196" fontId="5" fillId="35" borderId="0" xfId="53" applyNumberFormat="1" applyFont="1" applyFill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justify" vertical="top" wrapText="1"/>
      <protection/>
    </xf>
    <xf numFmtId="0" fontId="9" fillId="0" borderId="0" xfId="56" applyFont="1" applyBorder="1" applyAlignment="1">
      <alignment horizontal="justify" vertical="top"/>
      <protection/>
    </xf>
    <xf numFmtId="0" fontId="9" fillId="0" borderId="0" xfId="56" applyFont="1" applyAlignment="1">
      <alignment horizontal="justify" vertical="top"/>
      <protection/>
    </xf>
    <xf numFmtId="0" fontId="23" fillId="0" borderId="10" xfId="56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8" xfId="55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5" fillId="0" borderId="19" xfId="55" applyFont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6" fillId="33" borderId="0" xfId="55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49" fontId="9" fillId="0" borderId="10" xfId="57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 vertical="center" wrapText="1"/>
      <protection/>
    </xf>
    <xf numFmtId="49" fontId="9" fillId="0" borderId="19" xfId="57" applyNumberFormat="1" applyFont="1" applyBorder="1" applyAlignment="1">
      <alignment horizontal="center" vertical="center" wrapText="1"/>
      <protection/>
    </xf>
    <xf numFmtId="0" fontId="8" fillId="0" borderId="18" xfId="55" applyFont="1" applyBorder="1" applyAlignment="1">
      <alignment horizontal="left" vertical="center"/>
      <protection/>
    </xf>
    <xf numFmtId="0" fontId="8" fillId="0" borderId="21" xfId="55" applyFont="1" applyBorder="1" applyAlignment="1">
      <alignment horizontal="left" vertical="center"/>
      <protection/>
    </xf>
    <xf numFmtId="0" fontId="8" fillId="0" borderId="19" xfId="55" applyFont="1" applyBorder="1" applyAlignment="1">
      <alignment horizontal="left"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horizontal="center" vertical="center" wrapText="1"/>
      <protection/>
    </xf>
    <xf numFmtId="0" fontId="14" fillId="0" borderId="21" xfId="53" applyFont="1" applyBorder="1" applyAlignment="1">
      <alignment horizontal="center" vertical="center" wrapText="1"/>
      <protection/>
    </xf>
    <xf numFmtId="0" fontId="14" fillId="0" borderId="19" xfId="53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Исполнение бюджета 2 квартал ПЕЧАТЬ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4.57421875" style="422" customWidth="1"/>
    <col min="2" max="2" width="29.140625" style="422" customWidth="1"/>
    <col min="3" max="4" width="15.140625" style="422" customWidth="1"/>
    <col min="5" max="5" width="16.7109375" style="422" customWidth="1"/>
    <col min="6" max="16384" width="9.140625" style="422" customWidth="1"/>
  </cols>
  <sheetData>
    <row r="1" s="421" customFormat="1" ht="14.25"/>
    <row r="2" s="421" customFormat="1" ht="14.25"/>
    <row r="3" s="421" customFormat="1" ht="15">
      <c r="D3" s="105" t="s">
        <v>603</v>
      </c>
    </row>
    <row r="4" s="421" customFormat="1" ht="15">
      <c r="D4" s="105" t="s">
        <v>598</v>
      </c>
    </row>
    <row r="5" s="421" customFormat="1" ht="15">
      <c r="D5" s="105" t="s">
        <v>10</v>
      </c>
    </row>
    <row r="6" s="421" customFormat="1" ht="15">
      <c r="D6" s="105" t="s">
        <v>3</v>
      </c>
    </row>
    <row r="7" s="421" customFormat="1" ht="15">
      <c r="D7" s="105" t="s">
        <v>4</v>
      </c>
    </row>
    <row r="8" s="421" customFormat="1" ht="15">
      <c r="D8" s="105" t="s">
        <v>610</v>
      </c>
    </row>
    <row r="9" spans="1:3" s="424" customFormat="1" ht="16.5" customHeight="1">
      <c r="A9" s="422"/>
      <c r="B9" s="423"/>
      <c r="C9" s="423"/>
    </row>
    <row r="10" spans="1:5" s="425" customFormat="1" ht="33.75" customHeight="1">
      <c r="A10" s="467" t="s">
        <v>611</v>
      </c>
      <c r="B10" s="467"/>
      <c r="C10" s="467"/>
      <c r="D10" s="467"/>
      <c r="E10" s="467"/>
    </row>
    <row r="11" spans="1:5" s="425" customFormat="1" ht="15.75" customHeight="1">
      <c r="A11" s="468"/>
      <c r="B11" s="468"/>
      <c r="C11" s="468"/>
      <c r="D11" s="468"/>
      <c r="E11" s="468"/>
    </row>
    <row r="12" spans="1:5" s="258" customFormat="1" ht="16.5" customHeight="1">
      <c r="A12" s="469" t="s">
        <v>0</v>
      </c>
      <c r="B12" s="470" t="s">
        <v>604</v>
      </c>
      <c r="C12" s="469" t="s">
        <v>605</v>
      </c>
      <c r="D12" s="469"/>
      <c r="E12" s="469"/>
    </row>
    <row r="13" spans="1:5" s="258" customFormat="1" ht="16.5" customHeight="1">
      <c r="A13" s="469"/>
      <c r="B13" s="470"/>
      <c r="C13" s="426" t="s">
        <v>309</v>
      </c>
      <c r="D13" s="426" t="s">
        <v>356</v>
      </c>
      <c r="E13" s="426" t="s">
        <v>600</v>
      </c>
    </row>
    <row r="14" spans="1:5" s="431" customFormat="1" ht="41.25" customHeight="1">
      <c r="A14" s="428" t="s">
        <v>606</v>
      </c>
      <c r="B14" s="429" t="s">
        <v>607</v>
      </c>
      <c r="C14" s="430">
        <f>C15</f>
        <v>4000</v>
      </c>
      <c r="D14" s="430">
        <f>D15</f>
        <v>4000</v>
      </c>
      <c r="E14" s="430">
        <f>E15</f>
        <v>4000</v>
      </c>
    </row>
    <row r="15" spans="1:5" s="431" customFormat="1" ht="41.25" customHeight="1">
      <c r="A15" s="362" t="s">
        <v>608</v>
      </c>
      <c r="B15" s="363" t="s">
        <v>609</v>
      </c>
      <c r="C15" s="432">
        <v>4000</v>
      </c>
      <c r="D15" s="432">
        <v>4000</v>
      </c>
      <c r="E15" s="432">
        <v>4000</v>
      </c>
    </row>
    <row r="16" s="258" customFormat="1" ht="15.75"/>
  </sheetData>
  <sheetProtection/>
  <mergeCells count="5">
    <mergeCell ref="A10:E10"/>
    <mergeCell ref="A11:E11"/>
    <mergeCell ref="A12:A13"/>
    <mergeCell ref="B12:B13"/>
    <mergeCell ref="C12:E12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5">
      <selection activeCell="G26" sqref="G26"/>
    </sheetView>
  </sheetViews>
  <sheetFormatPr defaultColWidth="9.140625" defaultRowHeight="12.75"/>
  <cols>
    <col min="1" max="1" width="51.140625" style="437" customWidth="1"/>
    <col min="2" max="2" width="8.00390625" style="437" customWidth="1"/>
    <col min="3" max="3" width="8.140625" style="437" customWidth="1"/>
    <col min="4" max="4" width="4.28125" style="437" customWidth="1"/>
    <col min="5" max="5" width="8.8515625" style="437" customWidth="1"/>
    <col min="6" max="6" width="9.8515625" style="437" customWidth="1"/>
    <col min="7" max="7" width="11.8515625" style="437" customWidth="1"/>
    <col min="8" max="16384" width="9.140625" style="437" customWidth="1"/>
  </cols>
  <sheetData>
    <row r="1" spans="4:7" ht="13.5" customHeight="1">
      <c r="D1" s="438"/>
      <c r="E1" s="105" t="s">
        <v>631</v>
      </c>
      <c r="F1" s="105"/>
      <c r="G1" s="438"/>
    </row>
    <row r="2" spans="4:7" ht="15">
      <c r="D2" s="439"/>
      <c r="E2" s="105" t="s">
        <v>598</v>
      </c>
      <c r="F2" s="105"/>
      <c r="G2" s="439"/>
    </row>
    <row r="3" spans="4:6" ht="15">
      <c r="D3" s="439"/>
      <c r="E3" s="105" t="s">
        <v>10</v>
      </c>
      <c r="F3" s="105"/>
    </row>
    <row r="4" spans="4:7" ht="15">
      <c r="D4" s="439"/>
      <c r="E4" s="105" t="s">
        <v>3</v>
      </c>
      <c r="F4" s="105"/>
      <c r="G4" s="439"/>
    </row>
    <row r="5" spans="4:7" ht="13.5" customHeight="1">
      <c r="D5" s="439"/>
      <c r="E5" s="105" t="s">
        <v>4</v>
      </c>
      <c r="F5" s="105"/>
      <c r="G5" s="439"/>
    </row>
    <row r="6" spans="4:7" ht="13.5" customHeight="1">
      <c r="D6" s="440"/>
      <c r="E6" s="105" t="s">
        <v>597</v>
      </c>
      <c r="F6" s="105"/>
      <c r="G6" s="440"/>
    </row>
    <row r="7" spans="4:7" ht="15.75" customHeight="1">
      <c r="D7" s="440"/>
      <c r="E7" s="440"/>
      <c r="F7" s="105"/>
      <c r="G7" s="440"/>
    </row>
    <row r="8" ht="15.75" customHeight="1">
      <c r="G8" s="440"/>
    </row>
    <row r="9" spans="1:7" ht="45.75" customHeight="1">
      <c r="A9" s="492" t="s">
        <v>645</v>
      </c>
      <c r="B9" s="492"/>
      <c r="C9" s="492"/>
      <c r="D9" s="492"/>
      <c r="E9" s="492"/>
      <c r="F9" s="492"/>
      <c r="G9" s="492"/>
    </row>
    <row r="10" spans="1:7" s="443" customFormat="1" ht="16.5" customHeight="1">
      <c r="A10" s="441"/>
      <c r="B10" s="441"/>
      <c r="C10" s="441"/>
      <c r="D10" s="441"/>
      <c r="E10" s="441"/>
      <c r="F10" s="441"/>
      <c r="G10" s="442"/>
    </row>
    <row r="11" spans="1:7" ht="44.25" customHeight="1">
      <c r="A11" s="444" t="s">
        <v>632</v>
      </c>
      <c r="B11" s="206" t="s">
        <v>633</v>
      </c>
      <c r="C11" s="206" t="s">
        <v>634</v>
      </c>
      <c r="D11" s="531" t="s">
        <v>6</v>
      </c>
      <c r="E11" s="532"/>
      <c r="F11" s="206" t="s">
        <v>635</v>
      </c>
      <c r="G11" s="445" t="s">
        <v>25</v>
      </c>
    </row>
    <row r="12" spans="1:7" ht="38.25">
      <c r="A12" s="446" t="s">
        <v>636</v>
      </c>
      <c r="B12" s="447" t="s">
        <v>637</v>
      </c>
      <c r="C12" s="447" t="s">
        <v>638</v>
      </c>
      <c r="D12" s="469"/>
      <c r="E12" s="469"/>
      <c r="F12" s="427"/>
      <c r="G12" s="448">
        <f>SUM(G13)</f>
        <v>574.424</v>
      </c>
    </row>
    <row r="13" spans="1:7" ht="40.5" customHeight="1">
      <c r="A13" s="446" t="s">
        <v>12</v>
      </c>
      <c r="B13" s="447" t="s">
        <v>637</v>
      </c>
      <c r="C13" s="447" t="s">
        <v>638</v>
      </c>
      <c r="D13" s="533" t="s">
        <v>13</v>
      </c>
      <c r="E13" s="534"/>
      <c r="F13" s="427"/>
      <c r="G13" s="448">
        <f>SUM(G14)</f>
        <v>574.424</v>
      </c>
    </row>
    <row r="14" spans="1:7" ht="51">
      <c r="A14" s="446" t="s">
        <v>14</v>
      </c>
      <c r="B14" s="447" t="s">
        <v>639</v>
      </c>
      <c r="C14" s="447" t="s">
        <v>638</v>
      </c>
      <c r="D14" s="527" t="s">
        <v>15</v>
      </c>
      <c r="E14" s="528"/>
      <c r="F14" s="427"/>
      <c r="G14" s="448">
        <f>G15</f>
        <v>574.424</v>
      </c>
    </row>
    <row r="15" spans="1:7" ht="13.5" customHeight="1">
      <c r="A15" s="446" t="s">
        <v>16</v>
      </c>
      <c r="B15" s="447" t="s">
        <v>639</v>
      </c>
      <c r="C15" s="447" t="s">
        <v>638</v>
      </c>
      <c r="D15" s="527" t="s">
        <v>17</v>
      </c>
      <c r="E15" s="528"/>
      <c r="F15" s="427"/>
      <c r="G15" s="448">
        <f>G16+G18</f>
        <v>574.424</v>
      </c>
    </row>
    <row r="16" spans="1:7" ht="40.5" customHeight="1">
      <c r="A16" s="449" t="s">
        <v>20</v>
      </c>
      <c r="B16" s="447" t="s">
        <v>637</v>
      </c>
      <c r="C16" s="447" t="s">
        <v>638</v>
      </c>
      <c r="D16" s="527" t="s">
        <v>21</v>
      </c>
      <c r="E16" s="528"/>
      <c r="F16" s="427"/>
      <c r="G16" s="448">
        <f>SUM(G17)</f>
        <v>69.324</v>
      </c>
    </row>
    <row r="17" spans="1:7" ht="13.5" customHeight="1">
      <c r="A17" s="446" t="s">
        <v>2</v>
      </c>
      <c r="B17" s="447" t="s">
        <v>637</v>
      </c>
      <c r="C17" s="447" t="s">
        <v>638</v>
      </c>
      <c r="D17" s="527" t="s">
        <v>21</v>
      </c>
      <c r="E17" s="528"/>
      <c r="F17" s="427">
        <v>540</v>
      </c>
      <c r="G17" s="450">
        <v>69.324</v>
      </c>
    </row>
    <row r="18" spans="1:7" ht="40.5" customHeight="1">
      <c r="A18" s="446" t="s">
        <v>640</v>
      </c>
      <c r="B18" s="447" t="s">
        <v>637</v>
      </c>
      <c r="C18" s="447" t="s">
        <v>638</v>
      </c>
      <c r="D18" s="527" t="s">
        <v>18</v>
      </c>
      <c r="E18" s="528"/>
      <c r="F18" s="427"/>
      <c r="G18" s="448">
        <f>G19</f>
        <v>505.1</v>
      </c>
    </row>
    <row r="19" spans="1:7" ht="13.5" customHeight="1">
      <c r="A19" s="446" t="s">
        <v>2</v>
      </c>
      <c r="B19" s="447" t="s">
        <v>637</v>
      </c>
      <c r="C19" s="447" t="s">
        <v>638</v>
      </c>
      <c r="D19" s="527" t="s">
        <v>18</v>
      </c>
      <c r="E19" s="528"/>
      <c r="F19" s="451" t="s">
        <v>5</v>
      </c>
      <c r="G19" s="450">
        <v>505.1</v>
      </c>
    </row>
    <row r="20" spans="1:7" ht="38.25">
      <c r="A20" s="446" t="s">
        <v>7</v>
      </c>
      <c r="B20" s="447" t="s">
        <v>637</v>
      </c>
      <c r="C20" s="447" t="s">
        <v>641</v>
      </c>
      <c r="D20" s="527"/>
      <c r="E20" s="528"/>
      <c r="F20" s="427"/>
      <c r="G20" s="448">
        <f>G24</f>
        <v>719.061</v>
      </c>
    </row>
    <row r="21" spans="1:7" ht="40.5" customHeight="1">
      <c r="A21" s="446" t="s">
        <v>12</v>
      </c>
      <c r="B21" s="447" t="s">
        <v>637</v>
      </c>
      <c r="C21" s="316" t="s">
        <v>641</v>
      </c>
      <c r="D21" s="527" t="s">
        <v>13</v>
      </c>
      <c r="E21" s="528"/>
      <c r="F21" s="427"/>
      <c r="G21" s="448">
        <f>SUM(G22)</f>
        <v>719.061</v>
      </c>
    </row>
    <row r="22" spans="1:7" ht="51">
      <c r="A22" s="446" t="s">
        <v>14</v>
      </c>
      <c r="B22" s="447" t="s">
        <v>637</v>
      </c>
      <c r="C22" s="316" t="s">
        <v>641</v>
      </c>
      <c r="D22" s="527" t="s">
        <v>15</v>
      </c>
      <c r="E22" s="528"/>
      <c r="F22" s="427"/>
      <c r="G22" s="448">
        <f>SUM(G23)</f>
        <v>719.061</v>
      </c>
    </row>
    <row r="23" spans="1:7" ht="13.5" customHeight="1">
      <c r="A23" s="446" t="s">
        <v>16</v>
      </c>
      <c r="B23" s="447" t="s">
        <v>637</v>
      </c>
      <c r="C23" s="316" t="s">
        <v>641</v>
      </c>
      <c r="D23" s="527" t="s">
        <v>17</v>
      </c>
      <c r="E23" s="528"/>
      <c r="F23" s="427"/>
      <c r="G23" s="448">
        <f>SUM(G24)</f>
        <v>719.061</v>
      </c>
    </row>
    <row r="24" spans="1:7" ht="40.5" customHeight="1">
      <c r="A24" s="392" t="s">
        <v>8</v>
      </c>
      <c r="B24" s="316" t="s">
        <v>637</v>
      </c>
      <c r="C24" s="316" t="s">
        <v>641</v>
      </c>
      <c r="D24" s="527" t="s">
        <v>19</v>
      </c>
      <c r="E24" s="528"/>
      <c r="F24" s="316"/>
      <c r="G24" s="342">
        <f>G25</f>
        <v>719.061</v>
      </c>
    </row>
    <row r="25" spans="1:7" ht="13.5" customHeight="1">
      <c r="A25" s="332" t="s">
        <v>2</v>
      </c>
      <c r="B25" s="316" t="s">
        <v>637</v>
      </c>
      <c r="C25" s="316" t="s">
        <v>641</v>
      </c>
      <c r="D25" s="529" t="s">
        <v>19</v>
      </c>
      <c r="E25" s="530"/>
      <c r="F25" s="316" t="s">
        <v>5</v>
      </c>
      <c r="G25" s="342">
        <v>719.061</v>
      </c>
    </row>
    <row r="26" spans="1:7" ht="18.75" customHeight="1">
      <c r="A26" s="332" t="s">
        <v>56</v>
      </c>
      <c r="B26" s="447" t="s">
        <v>642</v>
      </c>
      <c r="C26" s="447" t="s">
        <v>643</v>
      </c>
      <c r="D26" s="529"/>
      <c r="E26" s="530"/>
      <c r="F26" s="427"/>
      <c r="G26" s="448">
        <f>G30</f>
        <v>205.531</v>
      </c>
    </row>
    <row r="27" spans="1:7" ht="51" customHeight="1">
      <c r="A27" s="68" t="s">
        <v>257</v>
      </c>
      <c r="B27" s="447" t="s">
        <v>642</v>
      </c>
      <c r="C27" s="447" t="s">
        <v>643</v>
      </c>
      <c r="D27" s="522" t="s">
        <v>213</v>
      </c>
      <c r="E27" s="523"/>
      <c r="F27" s="427"/>
      <c r="G27" s="448">
        <f>SUM(G28)</f>
        <v>205.531</v>
      </c>
    </row>
    <row r="28" spans="1:7" ht="13.5" customHeight="1">
      <c r="A28" s="68" t="s">
        <v>16</v>
      </c>
      <c r="B28" s="447" t="s">
        <v>642</v>
      </c>
      <c r="C28" s="447" t="s">
        <v>643</v>
      </c>
      <c r="D28" s="522" t="s">
        <v>214</v>
      </c>
      <c r="E28" s="523"/>
      <c r="F28" s="427"/>
      <c r="G28" s="448">
        <f>SUM(G29)</f>
        <v>205.531</v>
      </c>
    </row>
    <row r="29" spans="1:7" ht="13.5" customHeight="1">
      <c r="A29" s="446" t="s">
        <v>16</v>
      </c>
      <c r="B29" s="447" t="s">
        <v>642</v>
      </c>
      <c r="C29" s="447" t="s">
        <v>643</v>
      </c>
      <c r="D29" s="522" t="s">
        <v>215</v>
      </c>
      <c r="E29" s="523"/>
      <c r="F29" s="427"/>
      <c r="G29" s="448">
        <f>SUM(G30)</f>
        <v>205.531</v>
      </c>
    </row>
    <row r="30" spans="1:7" ht="49.5" customHeight="1">
      <c r="A30" s="392" t="s">
        <v>644</v>
      </c>
      <c r="B30" s="447" t="s">
        <v>642</v>
      </c>
      <c r="C30" s="447" t="s">
        <v>643</v>
      </c>
      <c r="D30" s="522" t="s">
        <v>227</v>
      </c>
      <c r="E30" s="523"/>
      <c r="F30" s="316"/>
      <c r="G30" s="342">
        <v>205.531</v>
      </c>
    </row>
    <row r="31" spans="1:7" ht="13.5" customHeight="1">
      <c r="A31" s="446" t="s">
        <v>2</v>
      </c>
      <c r="B31" s="447" t="s">
        <v>642</v>
      </c>
      <c r="C31" s="447" t="s">
        <v>643</v>
      </c>
      <c r="D31" s="522" t="s">
        <v>227</v>
      </c>
      <c r="E31" s="523"/>
      <c r="F31" s="316" t="s">
        <v>5</v>
      </c>
      <c r="G31" s="342">
        <v>205.531</v>
      </c>
    </row>
    <row r="32" spans="1:7" ht="18" customHeight="1">
      <c r="A32" s="524" t="s">
        <v>350</v>
      </c>
      <c r="B32" s="525"/>
      <c r="C32" s="525"/>
      <c r="D32" s="525"/>
      <c r="E32" s="525"/>
      <c r="F32" s="526"/>
      <c r="G32" s="452">
        <f>G12+G20+G26</f>
        <v>1499.016</v>
      </c>
    </row>
    <row r="34" ht="12.75">
      <c r="G34" s="453"/>
    </row>
  </sheetData>
  <sheetProtection/>
  <mergeCells count="23">
    <mergeCell ref="A9:G9"/>
    <mergeCell ref="D11:E11"/>
    <mergeCell ref="D12:E12"/>
    <mergeCell ref="D13:E13"/>
    <mergeCell ref="D14:E14"/>
    <mergeCell ref="D15:E15"/>
    <mergeCell ref="D27:E27"/>
    <mergeCell ref="D16:E16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A32:F32"/>
    <mergeCell ref="D22:E22"/>
    <mergeCell ref="D23:E23"/>
    <mergeCell ref="D24:E24"/>
    <mergeCell ref="D25:E25"/>
    <mergeCell ref="D26:E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4.57421875" style="422" customWidth="1"/>
    <col min="2" max="2" width="29.140625" style="422" customWidth="1"/>
    <col min="3" max="3" width="31.421875" style="422" customWidth="1"/>
    <col min="4" max="16384" width="9.140625" style="422" customWidth="1"/>
  </cols>
  <sheetData>
    <row r="1" spans="2:3" s="421" customFormat="1" ht="15">
      <c r="B1" s="105"/>
      <c r="C1" s="105" t="s">
        <v>646</v>
      </c>
    </row>
    <row r="2" spans="2:3" s="421" customFormat="1" ht="15">
      <c r="B2" s="105"/>
      <c r="C2" s="105" t="s">
        <v>621</v>
      </c>
    </row>
    <row r="3" spans="2:3" s="421" customFormat="1" ht="15">
      <c r="B3" s="105"/>
      <c r="C3" s="105" t="s">
        <v>10</v>
      </c>
    </row>
    <row r="4" spans="2:3" s="421" customFormat="1" ht="15">
      <c r="B4" s="105"/>
      <c r="C4" s="105" t="s">
        <v>3</v>
      </c>
    </row>
    <row r="5" spans="2:3" s="421" customFormat="1" ht="15">
      <c r="B5" s="105"/>
      <c r="C5" s="105" t="s">
        <v>4</v>
      </c>
    </row>
    <row r="6" spans="2:3" s="421" customFormat="1" ht="12.75" customHeight="1">
      <c r="B6" s="105"/>
      <c r="C6" s="105" t="s">
        <v>597</v>
      </c>
    </row>
    <row r="7" s="421" customFormat="1" ht="14.25"/>
    <row r="8" spans="1:3" s="424" customFormat="1" ht="16.5" customHeight="1">
      <c r="A8" s="422"/>
      <c r="B8" s="423"/>
      <c r="C8" s="423"/>
    </row>
    <row r="9" spans="1:3" s="425" customFormat="1" ht="15.75" customHeight="1">
      <c r="A9" s="535" t="s">
        <v>647</v>
      </c>
      <c r="B9" s="535"/>
      <c r="C9" s="535"/>
    </row>
    <row r="10" spans="1:3" s="425" customFormat="1" ht="15.75" customHeight="1">
      <c r="A10" s="488" t="s">
        <v>648</v>
      </c>
      <c r="B10" s="488"/>
      <c r="C10" s="488"/>
    </row>
    <row r="11" spans="1:3" s="425" customFormat="1" ht="15" customHeight="1">
      <c r="A11" s="488" t="s">
        <v>653</v>
      </c>
      <c r="B11" s="488"/>
      <c r="C11" s="488"/>
    </row>
    <row r="12" spans="2:3" s="258" customFormat="1" ht="17.25" customHeight="1">
      <c r="B12" s="454"/>
      <c r="C12" s="454"/>
    </row>
    <row r="13" spans="1:3" s="258" customFormat="1" ht="29.25" customHeight="1">
      <c r="A13" s="489" t="s">
        <v>0</v>
      </c>
      <c r="B13" s="490" t="s">
        <v>604</v>
      </c>
      <c r="C13" s="219" t="s">
        <v>605</v>
      </c>
    </row>
    <row r="14" spans="1:3" s="258" customFormat="1" ht="15.75">
      <c r="A14" s="489"/>
      <c r="B14" s="490"/>
      <c r="C14" s="219" t="s">
        <v>309</v>
      </c>
    </row>
    <row r="15" spans="1:3" s="431" customFormat="1" ht="41.25" customHeight="1">
      <c r="A15" s="228" t="s">
        <v>666</v>
      </c>
      <c r="B15" s="236"/>
      <c r="C15" s="455">
        <v>0</v>
      </c>
    </row>
    <row r="16" spans="1:3" ht="47.25">
      <c r="A16" s="228" t="s">
        <v>388</v>
      </c>
      <c r="B16" s="236" t="s">
        <v>649</v>
      </c>
      <c r="C16" s="455">
        <v>1754.96</v>
      </c>
    </row>
    <row r="17" spans="1:3" ht="141.75">
      <c r="A17" s="228" t="s">
        <v>650</v>
      </c>
      <c r="B17" s="236" t="s">
        <v>651</v>
      </c>
      <c r="C17" s="455">
        <v>0</v>
      </c>
    </row>
    <row r="18" spans="1:3" s="431" customFormat="1" ht="31.5" customHeight="1">
      <c r="A18" s="228" t="s">
        <v>652</v>
      </c>
      <c r="B18" s="236"/>
      <c r="C18" s="455">
        <f>SUM(C15:C17)</f>
        <v>1754.96</v>
      </c>
    </row>
    <row r="19" s="258" customFormat="1" ht="15.75"/>
    <row r="20" ht="12.75"/>
    <row r="21" ht="12.75"/>
    <row r="22" ht="12.75"/>
    <row r="23" ht="12.75"/>
    <row r="24" ht="12.75"/>
    <row r="25" ht="12.75"/>
  </sheetData>
  <sheetProtection/>
  <mergeCells count="5">
    <mergeCell ref="A9:C9"/>
    <mergeCell ref="A10:C10"/>
    <mergeCell ref="A11:C11"/>
    <mergeCell ref="A13:A14"/>
    <mergeCell ref="B13:B14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4.57421875" style="422" customWidth="1"/>
    <col min="2" max="2" width="29.140625" style="422" customWidth="1"/>
    <col min="3" max="4" width="15.57421875" style="422" customWidth="1"/>
    <col min="5" max="16384" width="9.140625" style="422" customWidth="1"/>
  </cols>
  <sheetData>
    <row r="1" spans="2:4" s="421" customFormat="1" ht="15">
      <c r="B1" s="105"/>
      <c r="C1" s="105" t="s">
        <v>654</v>
      </c>
      <c r="D1" s="105"/>
    </row>
    <row r="2" spans="2:4" s="421" customFormat="1" ht="15">
      <c r="B2" s="105"/>
      <c r="C2" s="105" t="s">
        <v>622</v>
      </c>
      <c r="D2" s="105"/>
    </row>
    <row r="3" spans="2:4" s="421" customFormat="1" ht="15">
      <c r="B3" s="105"/>
      <c r="C3" s="105" t="s">
        <v>10</v>
      </c>
      <c r="D3" s="105"/>
    </row>
    <row r="4" spans="2:4" s="421" customFormat="1" ht="15">
      <c r="B4" s="105"/>
      <c r="C4" s="105" t="s">
        <v>3</v>
      </c>
      <c r="D4" s="105"/>
    </row>
    <row r="5" spans="2:4" s="421" customFormat="1" ht="15">
      <c r="B5" s="105"/>
      <c r="C5" s="105" t="s">
        <v>4</v>
      </c>
      <c r="D5" s="105"/>
    </row>
    <row r="6" spans="2:4" s="421" customFormat="1" ht="12.75" customHeight="1">
      <c r="B6" s="105"/>
      <c r="C6" s="105" t="s">
        <v>597</v>
      </c>
      <c r="D6" s="105"/>
    </row>
    <row r="7" s="421" customFormat="1" ht="14.25"/>
    <row r="8" spans="1:4" s="424" customFormat="1" ht="16.5" customHeight="1">
      <c r="A8" s="422"/>
      <c r="B8" s="423"/>
      <c r="C8" s="423"/>
      <c r="D8" s="423"/>
    </row>
    <row r="9" spans="1:4" s="425" customFormat="1" ht="15.75" customHeight="1">
      <c r="A9" s="535" t="s">
        <v>647</v>
      </c>
      <c r="B9" s="535"/>
      <c r="C9" s="535"/>
      <c r="D9" s="535"/>
    </row>
    <row r="10" spans="1:4" s="425" customFormat="1" ht="15.75" customHeight="1">
      <c r="A10" s="488" t="s">
        <v>648</v>
      </c>
      <c r="B10" s="488"/>
      <c r="C10" s="488"/>
      <c r="D10" s="488"/>
    </row>
    <row r="11" spans="1:4" s="425" customFormat="1" ht="15" customHeight="1">
      <c r="A11" s="488" t="s">
        <v>655</v>
      </c>
      <c r="B11" s="488"/>
      <c r="C11" s="488"/>
      <c r="D11" s="488"/>
    </row>
    <row r="12" spans="2:4" s="258" customFormat="1" ht="17.25" customHeight="1">
      <c r="B12" s="454"/>
      <c r="C12" s="454"/>
      <c r="D12" s="454"/>
    </row>
    <row r="13" spans="1:4" s="258" customFormat="1" ht="19.5" customHeight="1">
      <c r="A13" s="489" t="s">
        <v>0</v>
      </c>
      <c r="B13" s="490" t="s">
        <v>604</v>
      </c>
      <c r="C13" s="489" t="s">
        <v>605</v>
      </c>
      <c r="D13" s="489"/>
    </row>
    <row r="14" spans="1:4" s="258" customFormat="1" ht="15.75">
      <c r="A14" s="489"/>
      <c r="B14" s="490"/>
      <c r="C14" s="219" t="s">
        <v>656</v>
      </c>
      <c r="D14" s="219" t="s">
        <v>600</v>
      </c>
    </row>
    <row r="15" spans="1:4" ht="47.25">
      <c r="A15" s="228" t="s">
        <v>388</v>
      </c>
      <c r="B15" s="236" t="s">
        <v>649</v>
      </c>
      <c r="C15" s="455">
        <v>1754.96</v>
      </c>
      <c r="D15" s="455">
        <v>1819.893</v>
      </c>
    </row>
    <row r="16" spans="1:4" ht="141.75">
      <c r="A16" s="228" t="s">
        <v>650</v>
      </c>
      <c r="B16" s="236" t="s">
        <v>651</v>
      </c>
      <c r="C16" s="455">
        <v>0</v>
      </c>
      <c r="D16" s="455">
        <v>0</v>
      </c>
    </row>
    <row r="17" spans="1:4" s="431" customFormat="1" ht="31.5" customHeight="1">
      <c r="A17" s="228" t="s">
        <v>652</v>
      </c>
      <c r="B17" s="236"/>
      <c r="C17" s="455">
        <f>SUM(C15:C16)</f>
        <v>1754.96</v>
      </c>
      <c r="D17" s="455">
        <f>SUM(D15:D16)</f>
        <v>1819.893</v>
      </c>
    </row>
    <row r="18" s="258" customFormat="1" ht="15.75"/>
    <row r="19" ht="12.75"/>
    <row r="20" ht="12.75"/>
    <row r="21" ht="12.75"/>
    <row r="22" ht="12.75"/>
    <row r="23" ht="12.75"/>
    <row r="24" ht="12.75"/>
  </sheetData>
  <sheetProtection/>
  <mergeCells count="6">
    <mergeCell ref="A9:D9"/>
    <mergeCell ref="A10:D10"/>
    <mergeCell ref="A11:D11"/>
    <mergeCell ref="A13:A14"/>
    <mergeCell ref="B13:B14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8" width="12.8515625" style="1" customWidth="1"/>
    <col min="9" max="16384" width="9.140625" style="1" customWidth="1"/>
  </cols>
  <sheetData>
    <row r="1" spans="4:5" s="104" customFormat="1" ht="12.75" customHeight="1">
      <c r="D1" s="105"/>
      <c r="E1" s="102"/>
    </row>
    <row r="2" spans="4:6" s="104" customFormat="1" ht="12.75" customHeight="1">
      <c r="D2" s="105"/>
      <c r="E2" s="102"/>
      <c r="F2" s="105" t="s">
        <v>657</v>
      </c>
    </row>
    <row r="3" spans="4:6" s="104" customFormat="1" ht="12.75" customHeight="1">
      <c r="D3" s="105"/>
      <c r="E3" s="102"/>
      <c r="F3" s="105" t="s">
        <v>598</v>
      </c>
    </row>
    <row r="4" spans="4:6" s="104" customFormat="1" ht="12.75" customHeight="1">
      <c r="D4" s="105"/>
      <c r="E4" s="102"/>
      <c r="F4" s="105" t="s">
        <v>10</v>
      </c>
    </row>
    <row r="5" spans="4:6" s="104" customFormat="1" ht="12.75" customHeight="1">
      <c r="D5" s="105"/>
      <c r="E5" s="102"/>
      <c r="F5" s="105" t="s">
        <v>3</v>
      </c>
    </row>
    <row r="6" spans="4:6" s="104" customFormat="1" ht="12.75" customHeight="1">
      <c r="D6" s="105"/>
      <c r="E6" s="102"/>
      <c r="F6" s="105" t="s">
        <v>4</v>
      </c>
    </row>
    <row r="7" spans="6:8" ht="15.75" customHeight="1">
      <c r="F7" s="105" t="s">
        <v>597</v>
      </c>
      <c r="G7" s="104"/>
      <c r="H7" s="104"/>
    </row>
    <row r="8" spans="1:8" s="4" customFormat="1" ht="60" customHeight="1">
      <c r="A8" s="503" t="s">
        <v>659</v>
      </c>
      <c r="B8" s="503"/>
      <c r="C8" s="503"/>
      <c r="D8" s="503"/>
      <c r="E8" s="503"/>
      <c r="F8" s="503"/>
      <c r="G8" s="503"/>
      <c r="H8" s="503"/>
    </row>
    <row r="9" spans="1:6" s="4" customFormat="1" ht="15.75">
      <c r="A9" s="420"/>
      <c r="B9" s="420"/>
      <c r="C9" s="420"/>
      <c r="D9" s="420"/>
      <c r="E9" s="420"/>
      <c r="F9" s="420"/>
    </row>
    <row r="10" spans="1:8" s="4" customFormat="1" ht="24.75" customHeight="1">
      <c r="A10" s="536" t="s">
        <v>0</v>
      </c>
      <c r="B10" s="537" t="s">
        <v>6</v>
      </c>
      <c r="C10" s="537" t="s">
        <v>22</v>
      </c>
      <c r="D10" s="537" t="s">
        <v>23</v>
      </c>
      <c r="E10" s="537" t="s">
        <v>24</v>
      </c>
      <c r="F10" s="538" t="s">
        <v>25</v>
      </c>
      <c r="G10" s="539"/>
      <c r="H10" s="540"/>
    </row>
    <row r="11" spans="1:8" s="4" customFormat="1" ht="15.75" customHeight="1">
      <c r="A11" s="536"/>
      <c r="B11" s="537"/>
      <c r="C11" s="537"/>
      <c r="D11" s="537"/>
      <c r="E11" s="537"/>
      <c r="F11" s="325" t="s">
        <v>309</v>
      </c>
      <c r="G11" s="325" t="s">
        <v>356</v>
      </c>
      <c r="H11" s="325" t="s">
        <v>600</v>
      </c>
    </row>
    <row r="12" spans="1:8" s="4" customFormat="1" ht="23.25" customHeight="1">
      <c r="A12" s="111" t="s">
        <v>26</v>
      </c>
      <c r="B12" s="445"/>
      <c r="C12" s="445"/>
      <c r="D12" s="445"/>
      <c r="E12" s="445"/>
      <c r="F12" s="456">
        <f>F13</f>
        <v>1754.96</v>
      </c>
      <c r="G12" s="456">
        <f aca="true" t="shared" si="0" ref="G12:H14">G13</f>
        <v>1754.96</v>
      </c>
      <c r="H12" s="456">
        <f t="shared" si="0"/>
        <v>1819.893</v>
      </c>
    </row>
    <row r="13" spans="1:8" s="4" customFormat="1" ht="38.25">
      <c r="A13" s="318" t="s">
        <v>118</v>
      </c>
      <c r="B13" s="445" t="s">
        <v>119</v>
      </c>
      <c r="C13" s="445"/>
      <c r="D13" s="457"/>
      <c r="E13" s="457"/>
      <c r="F13" s="458">
        <f>F14</f>
        <v>1754.96</v>
      </c>
      <c r="G13" s="458">
        <f t="shared" si="0"/>
        <v>1754.96</v>
      </c>
      <c r="H13" s="458">
        <f t="shared" si="0"/>
        <v>1819.893</v>
      </c>
    </row>
    <row r="14" spans="1:8" s="4" customFormat="1" ht="40.5">
      <c r="A14" s="322" t="s">
        <v>120</v>
      </c>
      <c r="B14" s="459" t="s">
        <v>121</v>
      </c>
      <c r="C14" s="459"/>
      <c r="D14" s="460"/>
      <c r="E14" s="460"/>
      <c r="F14" s="461">
        <f>F15</f>
        <v>1754.96</v>
      </c>
      <c r="G14" s="461">
        <f t="shared" si="0"/>
        <v>1754.96</v>
      </c>
      <c r="H14" s="461">
        <f t="shared" si="0"/>
        <v>1819.893</v>
      </c>
    </row>
    <row r="15" spans="1:8" s="4" customFormat="1" ht="63.75">
      <c r="A15" s="323" t="s">
        <v>122</v>
      </c>
      <c r="B15" s="462" t="s">
        <v>123</v>
      </c>
      <c r="C15" s="462"/>
      <c r="D15" s="460"/>
      <c r="E15" s="460"/>
      <c r="F15" s="463">
        <f>F16+F20</f>
        <v>1754.96</v>
      </c>
      <c r="G15" s="463">
        <f>G16+G20</f>
        <v>1754.96</v>
      </c>
      <c r="H15" s="463">
        <f>H16+H20</f>
        <v>1819.893</v>
      </c>
    </row>
    <row r="16" spans="1:8" s="4" customFormat="1" ht="51">
      <c r="A16" s="324" t="s">
        <v>658</v>
      </c>
      <c r="B16" s="325" t="s">
        <v>125</v>
      </c>
      <c r="C16" s="325"/>
      <c r="D16" s="326"/>
      <c r="E16" s="326"/>
      <c r="F16" s="328">
        <f>F18</f>
        <v>629.983</v>
      </c>
      <c r="G16" s="328">
        <f>G18</f>
        <v>1754.96</v>
      </c>
      <c r="H16" s="328">
        <f>H18</f>
        <v>1819.893</v>
      </c>
    </row>
    <row r="17" spans="1:8" s="4" customFormat="1" ht="25.5">
      <c r="A17" s="324" t="s">
        <v>41</v>
      </c>
      <c r="B17" s="325" t="s">
        <v>125</v>
      </c>
      <c r="C17" s="325">
        <v>200</v>
      </c>
      <c r="D17" s="326"/>
      <c r="E17" s="326"/>
      <c r="F17" s="328">
        <f aca="true" t="shared" si="1" ref="F17:H18">F18</f>
        <v>629.983</v>
      </c>
      <c r="G17" s="328">
        <f t="shared" si="1"/>
        <v>1754.96</v>
      </c>
      <c r="H17" s="328">
        <f t="shared" si="1"/>
        <v>1819.893</v>
      </c>
    </row>
    <row r="18" spans="1:8" s="4" customFormat="1" ht="25.5">
      <c r="A18" s="313" t="s">
        <v>42</v>
      </c>
      <c r="B18" s="325" t="s">
        <v>125</v>
      </c>
      <c r="C18" s="325">
        <v>240</v>
      </c>
      <c r="D18" s="326"/>
      <c r="E18" s="326"/>
      <c r="F18" s="328">
        <f t="shared" si="1"/>
        <v>629.983</v>
      </c>
      <c r="G18" s="328">
        <f t="shared" si="1"/>
        <v>1754.96</v>
      </c>
      <c r="H18" s="328">
        <f t="shared" si="1"/>
        <v>1819.893</v>
      </c>
    </row>
    <row r="19" spans="1:8" s="4" customFormat="1" ht="15.75">
      <c r="A19" s="324" t="s">
        <v>126</v>
      </c>
      <c r="B19" s="325" t="s">
        <v>125</v>
      </c>
      <c r="C19" s="325">
        <v>240</v>
      </c>
      <c r="D19" s="326" t="s">
        <v>57</v>
      </c>
      <c r="E19" s="326" t="s">
        <v>113</v>
      </c>
      <c r="F19" s="328">
        <v>629.983</v>
      </c>
      <c r="G19" s="328">
        <v>1754.96</v>
      </c>
      <c r="H19" s="328">
        <v>1819.893</v>
      </c>
    </row>
    <row r="20" spans="1:8" s="4" customFormat="1" ht="114.75">
      <c r="A20" s="464" t="s">
        <v>667</v>
      </c>
      <c r="B20" s="138" t="s">
        <v>131</v>
      </c>
      <c r="C20" s="325"/>
      <c r="D20" s="326"/>
      <c r="E20" s="326"/>
      <c r="F20" s="328">
        <f>F21</f>
        <v>1124.977</v>
      </c>
      <c r="G20" s="328">
        <f aca="true" t="shared" si="2" ref="G20:H22">G21</f>
        <v>0</v>
      </c>
      <c r="H20" s="328">
        <f t="shared" si="2"/>
        <v>0</v>
      </c>
    </row>
    <row r="21" spans="1:8" s="4" customFormat="1" ht="25.5">
      <c r="A21" s="324" t="s">
        <v>41</v>
      </c>
      <c r="B21" s="138" t="s">
        <v>131</v>
      </c>
      <c r="C21" s="138">
        <v>200</v>
      </c>
      <c r="D21" s="326"/>
      <c r="E21" s="326"/>
      <c r="F21" s="328">
        <f>F22</f>
        <v>1124.977</v>
      </c>
      <c r="G21" s="328">
        <f t="shared" si="2"/>
        <v>0</v>
      </c>
      <c r="H21" s="328">
        <f t="shared" si="2"/>
        <v>0</v>
      </c>
    </row>
    <row r="22" spans="1:8" s="4" customFormat="1" ht="25.5">
      <c r="A22" s="313" t="s">
        <v>42</v>
      </c>
      <c r="B22" s="138" t="s">
        <v>131</v>
      </c>
      <c r="C22" s="325">
        <v>240</v>
      </c>
      <c r="D22" s="326"/>
      <c r="E22" s="326"/>
      <c r="F22" s="328">
        <f>F23</f>
        <v>1124.977</v>
      </c>
      <c r="G22" s="328">
        <f t="shared" si="2"/>
        <v>0</v>
      </c>
      <c r="H22" s="328">
        <f t="shared" si="2"/>
        <v>0</v>
      </c>
    </row>
    <row r="23" spans="1:8" s="4" customFormat="1" ht="15.75">
      <c r="A23" s="324" t="s">
        <v>126</v>
      </c>
      <c r="B23" s="138" t="s">
        <v>131</v>
      </c>
      <c r="C23" s="325">
        <v>240</v>
      </c>
      <c r="D23" s="326" t="s">
        <v>57</v>
      </c>
      <c r="E23" s="326" t="s">
        <v>113</v>
      </c>
      <c r="F23" s="328">
        <v>1124.977</v>
      </c>
      <c r="G23" s="328">
        <v>0</v>
      </c>
      <c r="H23" s="328">
        <v>0</v>
      </c>
    </row>
    <row r="24" spans="2:6" s="4" customFormat="1" ht="15.75" customHeight="1">
      <c r="B24" s="465"/>
      <c r="C24" s="465"/>
      <c r="D24" s="465"/>
      <c r="F24" s="466"/>
    </row>
  </sheetData>
  <sheetProtection/>
  <mergeCells count="7">
    <mergeCell ref="A8:H8"/>
    <mergeCell ref="A10:A11"/>
    <mergeCell ref="B10:B11"/>
    <mergeCell ref="C10:C11"/>
    <mergeCell ref="D10:D11"/>
    <mergeCell ref="E10:E11"/>
    <mergeCell ref="F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52">
      <selection activeCell="E35" sqref="E35"/>
    </sheetView>
  </sheetViews>
  <sheetFormatPr defaultColWidth="9.140625" defaultRowHeight="12.75"/>
  <cols>
    <col min="1" max="1" width="26.28125" style="213" customWidth="1"/>
    <col min="2" max="2" width="64.140625" style="213" customWidth="1"/>
    <col min="3" max="3" width="15.140625" style="213" customWidth="1"/>
    <col min="4" max="5" width="16.8515625" style="213" customWidth="1"/>
    <col min="6" max="6" width="12.28125" style="213" customWidth="1"/>
    <col min="7" max="7" width="9.7109375" style="213" bestFit="1" customWidth="1"/>
    <col min="8" max="16384" width="9.140625" style="213" customWidth="1"/>
  </cols>
  <sheetData>
    <row r="1" spans="4:5" ht="15">
      <c r="D1" s="99" t="s">
        <v>660</v>
      </c>
      <c r="E1" s="100"/>
    </row>
    <row r="2" spans="4:5" ht="15">
      <c r="D2" s="99" t="s">
        <v>598</v>
      </c>
      <c r="E2" s="101"/>
    </row>
    <row r="3" spans="4:5" ht="15">
      <c r="D3" s="99" t="s">
        <v>10</v>
      </c>
      <c r="E3" s="105"/>
    </row>
    <row r="4" spans="4:5" ht="15">
      <c r="D4" s="99" t="s">
        <v>3</v>
      </c>
      <c r="E4" s="101"/>
    </row>
    <row r="5" spans="4:5" ht="15">
      <c r="D5" s="99" t="s">
        <v>4</v>
      </c>
      <c r="E5" s="101"/>
    </row>
    <row r="6" spans="3:5" s="104" customFormat="1" ht="12.75" customHeight="1">
      <c r="C6" s="212"/>
      <c r="D6" s="99" t="s">
        <v>597</v>
      </c>
      <c r="E6" s="102"/>
    </row>
    <row r="7" spans="3:5" s="104" customFormat="1" ht="12.75" customHeight="1">
      <c r="C7" s="212"/>
      <c r="D7" s="102"/>
      <c r="E7" s="102"/>
    </row>
    <row r="8" spans="2:3" ht="15">
      <c r="B8" s="212"/>
      <c r="C8" s="214"/>
    </row>
    <row r="9" spans="1:5" ht="15.75">
      <c r="A9" s="471" t="s">
        <v>373</v>
      </c>
      <c r="B9" s="471"/>
      <c r="C9" s="471"/>
      <c r="D9" s="471"/>
      <c r="E9" s="471"/>
    </row>
    <row r="10" spans="1:5" ht="15.75">
      <c r="A10" s="471" t="s">
        <v>374</v>
      </c>
      <c r="B10" s="471"/>
      <c r="C10" s="471"/>
      <c r="D10" s="471"/>
      <c r="E10" s="471"/>
    </row>
    <row r="11" spans="1:5" ht="15.75">
      <c r="A11" s="471" t="s">
        <v>375</v>
      </c>
      <c r="B11" s="471"/>
      <c r="C11" s="471"/>
      <c r="D11" s="471"/>
      <c r="E11" s="471"/>
    </row>
    <row r="12" spans="1:5" ht="15.75">
      <c r="A12" s="471" t="s">
        <v>599</v>
      </c>
      <c r="B12" s="471"/>
      <c r="C12" s="471"/>
      <c r="D12" s="471"/>
      <c r="E12" s="471"/>
    </row>
    <row r="13" spans="2:3" ht="12.75">
      <c r="B13" s="215"/>
      <c r="C13" s="216"/>
    </row>
    <row r="14" spans="1:5" s="218" customFormat="1" ht="27" customHeight="1">
      <c r="A14" s="472" t="s">
        <v>376</v>
      </c>
      <c r="B14" s="472" t="s">
        <v>377</v>
      </c>
      <c r="C14" s="473" t="s">
        <v>378</v>
      </c>
      <c r="D14" s="474"/>
      <c r="E14" s="475"/>
    </row>
    <row r="15" spans="1:5" s="218" customFormat="1" ht="21" customHeight="1">
      <c r="A15" s="472"/>
      <c r="B15" s="472"/>
      <c r="C15" s="219" t="s">
        <v>309</v>
      </c>
      <c r="D15" s="219" t="s">
        <v>356</v>
      </c>
      <c r="E15" s="219" t="s">
        <v>600</v>
      </c>
    </row>
    <row r="16" spans="1:5" ht="22.5" customHeight="1">
      <c r="A16" s="220" t="s">
        <v>379</v>
      </c>
      <c r="B16" s="221" t="s">
        <v>380</v>
      </c>
      <c r="C16" s="222">
        <f>C17+C19+C21+C24+C30+C33+C37</f>
        <v>101838.077</v>
      </c>
      <c r="D16" s="222">
        <f>D17+D19+D21+D24+D30+D33+D37</f>
        <v>80232.732</v>
      </c>
      <c r="E16" s="222">
        <f>E17+E19+E21+E24+E30+E33+E37</f>
        <v>82862.633</v>
      </c>
    </row>
    <row r="17" spans="1:5" ht="15.75">
      <c r="A17" s="220" t="s">
        <v>381</v>
      </c>
      <c r="B17" s="223" t="s">
        <v>382</v>
      </c>
      <c r="C17" s="224">
        <f>C18</f>
        <v>34763.737</v>
      </c>
      <c r="D17" s="224">
        <f>D18</f>
        <v>35980.468</v>
      </c>
      <c r="E17" s="224">
        <f>E18</f>
        <v>37311.745</v>
      </c>
    </row>
    <row r="18" spans="1:5" ht="16.5" customHeight="1">
      <c r="A18" s="217" t="s">
        <v>383</v>
      </c>
      <c r="B18" s="225" t="s">
        <v>384</v>
      </c>
      <c r="C18" s="226">
        <v>34763.737</v>
      </c>
      <c r="D18" s="226">
        <v>35980.468</v>
      </c>
      <c r="E18" s="226">
        <v>37311.745</v>
      </c>
    </row>
    <row r="19" spans="1:5" ht="36.75" customHeight="1">
      <c r="A19" s="227" t="s">
        <v>385</v>
      </c>
      <c r="B19" s="228" t="s">
        <v>386</v>
      </c>
      <c r="C19" s="229">
        <f>C20</f>
        <v>1754.96</v>
      </c>
      <c r="D19" s="229">
        <f>D20</f>
        <v>1754.96</v>
      </c>
      <c r="E19" s="229">
        <f>E20</f>
        <v>1819.893</v>
      </c>
    </row>
    <row r="20" spans="1:5" ht="31.5">
      <c r="A20" s="217" t="s">
        <v>387</v>
      </c>
      <c r="B20" s="225" t="s">
        <v>388</v>
      </c>
      <c r="C20" s="226">
        <v>1754.96</v>
      </c>
      <c r="D20" s="226">
        <v>1754.96</v>
      </c>
      <c r="E20" s="226">
        <v>1819.893</v>
      </c>
    </row>
    <row r="21" spans="1:5" ht="31.5">
      <c r="A21" s="217" t="s">
        <v>389</v>
      </c>
      <c r="B21" s="223" t="s">
        <v>390</v>
      </c>
      <c r="C21" s="224">
        <f>SUM(C22:C23)</f>
        <v>27929</v>
      </c>
      <c r="D21" s="224">
        <f>SUM(D22:D23)</f>
        <v>28522</v>
      </c>
      <c r="E21" s="224">
        <f>SUM(E22:E23)</f>
        <v>29128.5</v>
      </c>
    </row>
    <row r="22" spans="1:5" ht="31.5">
      <c r="A22" s="217" t="s">
        <v>391</v>
      </c>
      <c r="B22" s="230" t="s">
        <v>392</v>
      </c>
      <c r="C22" s="226">
        <v>1710</v>
      </c>
      <c r="D22" s="226">
        <v>1778</v>
      </c>
      <c r="E22" s="226">
        <v>1849.5</v>
      </c>
    </row>
    <row r="23" spans="1:5" ht="31.5">
      <c r="A23" s="217" t="s">
        <v>393</v>
      </c>
      <c r="B23" s="231" t="s">
        <v>394</v>
      </c>
      <c r="C23" s="226">
        <v>26219</v>
      </c>
      <c r="D23" s="226">
        <v>26744</v>
      </c>
      <c r="E23" s="226">
        <v>27279</v>
      </c>
    </row>
    <row r="24" spans="1:5" ht="47.25">
      <c r="A24" s="232" t="s">
        <v>395</v>
      </c>
      <c r="B24" s="233" t="s">
        <v>396</v>
      </c>
      <c r="C24" s="234">
        <f>SUM(C25:C29)</f>
        <v>7634.365000000001</v>
      </c>
      <c r="D24" s="234">
        <f>SUM(D25:D29)</f>
        <v>7851.175</v>
      </c>
      <c r="E24" s="234">
        <f>SUM(E25:E29)</f>
        <v>8078.57</v>
      </c>
    </row>
    <row r="25" spans="1:5" ht="72.75" customHeight="1">
      <c r="A25" s="232" t="s">
        <v>397</v>
      </c>
      <c r="B25" s="235" t="s">
        <v>398</v>
      </c>
      <c r="C25" s="226">
        <v>2383.13</v>
      </c>
      <c r="D25" s="226">
        <v>2473.689</v>
      </c>
      <c r="E25" s="226">
        <v>2570.163</v>
      </c>
    </row>
    <row r="26" spans="1:5" ht="57" customHeight="1">
      <c r="A26" s="217" t="s">
        <v>399</v>
      </c>
      <c r="B26" s="230" t="s">
        <v>400</v>
      </c>
      <c r="C26" s="226">
        <v>95.494</v>
      </c>
      <c r="D26" s="226">
        <v>95.494</v>
      </c>
      <c r="E26" s="226">
        <v>95.494</v>
      </c>
    </row>
    <row r="27" spans="1:5" ht="31.5">
      <c r="A27" s="217" t="s">
        <v>401</v>
      </c>
      <c r="B27" s="230" t="s">
        <v>402</v>
      </c>
      <c r="C27" s="226">
        <v>1743.576</v>
      </c>
      <c r="D27" s="226">
        <v>1743.576</v>
      </c>
      <c r="E27" s="226">
        <v>1743.576</v>
      </c>
    </row>
    <row r="28" spans="1:5" ht="40.5" hidden="1">
      <c r="A28" s="217" t="s">
        <v>403</v>
      </c>
      <c r="B28" s="230" t="s">
        <v>404</v>
      </c>
      <c r="C28" s="226">
        <v>0</v>
      </c>
      <c r="D28" s="226">
        <v>0</v>
      </c>
      <c r="E28" s="226">
        <v>0</v>
      </c>
    </row>
    <row r="29" spans="1:5" ht="67.5">
      <c r="A29" s="236" t="s">
        <v>405</v>
      </c>
      <c r="B29" s="230" t="s">
        <v>406</v>
      </c>
      <c r="C29" s="226">
        <v>3412.165</v>
      </c>
      <c r="D29" s="226">
        <v>3538.416</v>
      </c>
      <c r="E29" s="226">
        <v>3669.337</v>
      </c>
    </row>
    <row r="30" spans="1:5" ht="31.5">
      <c r="A30" s="227" t="s">
        <v>407</v>
      </c>
      <c r="B30" s="233" t="s">
        <v>408</v>
      </c>
      <c r="C30" s="224">
        <f>SUM(C31:C32)</f>
        <v>3542.078</v>
      </c>
      <c r="D30" s="224">
        <f>SUM(D31:D32)</f>
        <v>3548.845</v>
      </c>
      <c r="E30" s="224">
        <f>SUM(E31:E32)</f>
        <v>3695.65</v>
      </c>
    </row>
    <row r="31" spans="1:5" ht="31.5">
      <c r="A31" s="217" t="s">
        <v>409</v>
      </c>
      <c r="B31" s="230" t="s">
        <v>410</v>
      </c>
      <c r="C31" s="226">
        <v>3185</v>
      </c>
      <c r="D31" s="226">
        <v>3302.845</v>
      </c>
      <c r="E31" s="226">
        <v>3425.05</v>
      </c>
    </row>
    <row r="32" spans="1:5" ht="31.5">
      <c r="A32" s="217" t="s">
        <v>411</v>
      </c>
      <c r="B32" s="230" t="s">
        <v>412</v>
      </c>
      <c r="C32" s="226">
        <v>357.078</v>
      </c>
      <c r="D32" s="226">
        <v>246</v>
      </c>
      <c r="E32" s="226">
        <v>270.6</v>
      </c>
    </row>
    <row r="33" spans="1:5" ht="34.5" customHeight="1">
      <c r="A33" s="237" t="s">
        <v>413</v>
      </c>
      <c r="B33" s="233" t="s">
        <v>414</v>
      </c>
      <c r="C33" s="224">
        <f>SUM(C34:C36)</f>
        <v>26213.937</v>
      </c>
      <c r="D33" s="224">
        <f>SUM(D34:D36)</f>
        <v>2575.284</v>
      </c>
      <c r="E33" s="224">
        <f>SUM(E34:E36)</f>
        <v>2828.275</v>
      </c>
    </row>
    <row r="34" spans="1:5" ht="69.75" customHeight="1">
      <c r="A34" s="217" t="s">
        <v>415</v>
      </c>
      <c r="B34" s="238" t="s">
        <v>416</v>
      </c>
      <c r="C34" s="226">
        <f>26709.113+26.607-1121.783</f>
        <v>25613.937</v>
      </c>
      <c r="D34" s="226">
        <f>2140.284-165</f>
        <v>1975.284</v>
      </c>
      <c r="E34" s="226">
        <f>2370.275-142</f>
        <v>2228.275</v>
      </c>
    </row>
    <row r="35" spans="1:5" ht="48.75" customHeight="1">
      <c r="A35" s="239" t="s">
        <v>417</v>
      </c>
      <c r="B35" s="240" t="s">
        <v>418</v>
      </c>
      <c r="C35" s="226">
        <v>0</v>
      </c>
      <c r="D35" s="226">
        <v>0</v>
      </c>
      <c r="E35" s="226">
        <v>0</v>
      </c>
    </row>
    <row r="36" spans="1:5" ht="45" customHeight="1">
      <c r="A36" s="236" t="s">
        <v>419</v>
      </c>
      <c r="B36" s="230" t="s">
        <v>420</v>
      </c>
      <c r="C36" s="226">
        <v>600</v>
      </c>
      <c r="D36" s="226">
        <v>600</v>
      </c>
      <c r="E36" s="226">
        <v>600</v>
      </c>
    </row>
    <row r="37" spans="1:5" ht="34.5" customHeight="1" hidden="1">
      <c r="A37" s="236" t="s">
        <v>421</v>
      </c>
      <c r="B37" s="233" t="s">
        <v>422</v>
      </c>
      <c r="C37" s="224">
        <f>SUM(C38)</f>
        <v>0</v>
      </c>
      <c r="D37" s="224">
        <f>SUM(D38)</f>
        <v>0</v>
      </c>
      <c r="E37" s="224">
        <f>SUM(E38)</f>
        <v>0</v>
      </c>
    </row>
    <row r="38" spans="1:5" ht="30.75" customHeight="1" hidden="1">
      <c r="A38" s="236" t="s">
        <v>423</v>
      </c>
      <c r="B38" s="230" t="s">
        <v>424</v>
      </c>
      <c r="C38" s="224">
        <v>0</v>
      </c>
      <c r="D38" s="224">
        <v>0</v>
      </c>
      <c r="E38" s="224">
        <v>0</v>
      </c>
    </row>
    <row r="39" spans="1:8" ht="24.75" customHeight="1">
      <c r="A39" s="236" t="s">
        <v>425</v>
      </c>
      <c r="B39" s="241" t="s">
        <v>426</v>
      </c>
      <c r="C39" s="222">
        <f>C40</f>
        <v>88971.4</v>
      </c>
      <c r="D39" s="222">
        <f>D40</f>
        <v>60840.5</v>
      </c>
      <c r="E39" s="222">
        <f>E40</f>
        <v>62289.6</v>
      </c>
      <c r="G39" s="242"/>
      <c r="H39" s="242"/>
    </row>
    <row r="40" spans="1:5" ht="31.5">
      <c r="A40" s="236" t="s">
        <v>427</v>
      </c>
      <c r="B40" s="243" t="s">
        <v>428</v>
      </c>
      <c r="C40" s="226">
        <f>C41+C44+C55+C59+C43</f>
        <v>88971.4</v>
      </c>
      <c r="D40" s="226">
        <f>D41+D44+D55</f>
        <v>60840.5</v>
      </c>
      <c r="E40" s="226">
        <f>E41+E44+E55+E59+E43</f>
        <v>62289.6</v>
      </c>
    </row>
    <row r="41" spans="1:5" ht="18.75" customHeight="1">
      <c r="A41" s="244" t="s">
        <v>429</v>
      </c>
      <c r="B41" s="245" t="s">
        <v>430</v>
      </c>
      <c r="C41" s="226">
        <f>C42</f>
        <v>54724.7</v>
      </c>
      <c r="D41" s="226">
        <f>D42</f>
        <v>57319</v>
      </c>
      <c r="E41" s="226">
        <f>E42</f>
        <v>60130.1</v>
      </c>
    </row>
    <row r="42" spans="1:5" ht="48.75" customHeight="1">
      <c r="A42" s="236" t="s">
        <v>583</v>
      </c>
      <c r="B42" s="246" t="s">
        <v>596</v>
      </c>
      <c r="C42" s="226">
        <v>54724.7</v>
      </c>
      <c r="D42" s="226">
        <v>57319</v>
      </c>
      <c r="E42" s="226">
        <v>60130.1</v>
      </c>
    </row>
    <row r="43" spans="1:5" ht="7.5" customHeight="1" hidden="1">
      <c r="A43" s="236" t="s">
        <v>431</v>
      </c>
      <c r="B43" s="246" t="s">
        <v>432</v>
      </c>
      <c r="C43" s="226">
        <v>0</v>
      </c>
      <c r="D43" s="226">
        <v>0</v>
      </c>
      <c r="E43" s="226">
        <v>0</v>
      </c>
    </row>
    <row r="44" spans="1:8" ht="31.5">
      <c r="A44" s="247" t="s">
        <v>433</v>
      </c>
      <c r="B44" s="248" t="s">
        <v>434</v>
      </c>
      <c r="C44" s="226">
        <f>C46+C47+C48+C49+C50+C51+C52+C53+C54</f>
        <v>30944.699999999997</v>
      </c>
      <c r="D44" s="226">
        <f>D46+D47+D48+D49+D50+D51+D52+D53+D54</f>
        <v>72.2</v>
      </c>
      <c r="E44" s="226">
        <f>E46+E47+E48+E49+E50+E51+E52+E53+E54</f>
        <v>57.8</v>
      </c>
      <c r="F44" s="476"/>
      <c r="G44" s="477"/>
      <c r="H44" s="477"/>
    </row>
    <row r="45" spans="1:5" ht="48.75" customHeight="1" hidden="1">
      <c r="A45" s="236" t="s">
        <v>435</v>
      </c>
      <c r="B45" s="245" t="s">
        <v>436</v>
      </c>
      <c r="C45" s="226">
        <v>0</v>
      </c>
      <c r="D45" s="226">
        <v>0</v>
      </c>
      <c r="E45" s="226">
        <v>0</v>
      </c>
    </row>
    <row r="46" spans="1:5" ht="57" customHeight="1">
      <c r="A46" s="236" t="s">
        <v>435</v>
      </c>
      <c r="B46" s="245" t="s">
        <v>437</v>
      </c>
      <c r="C46" s="226">
        <v>0</v>
      </c>
      <c r="D46" s="226">
        <v>0</v>
      </c>
      <c r="E46" s="226">
        <v>0</v>
      </c>
    </row>
    <row r="47" spans="1:5" ht="81.75" customHeight="1">
      <c r="A47" s="236" t="s">
        <v>435</v>
      </c>
      <c r="B47" s="245" t="s">
        <v>438</v>
      </c>
      <c r="C47" s="226">
        <v>0</v>
      </c>
      <c r="D47" s="226">
        <v>0</v>
      </c>
      <c r="E47" s="226">
        <v>0</v>
      </c>
    </row>
    <row r="48" spans="1:5" ht="94.5">
      <c r="A48" s="236" t="s">
        <v>439</v>
      </c>
      <c r="B48" s="245" t="s">
        <v>440</v>
      </c>
      <c r="C48" s="226">
        <v>0</v>
      </c>
      <c r="D48" s="226">
        <v>0</v>
      </c>
      <c r="E48" s="226">
        <v>0</v>
      </c>
    </row>
    <row r="49" spans="1:5" s="250" customFormat="1" ht="66" customHeight="1">
      <c r="A49" s="249" t="s">
        <v>441</v>
      </c>
      <c r="B49" s="245" t="s">
        <v>442</v>
      </c>
      <c r="C49" s="226">
        <v>25000</v>
      </c>
      <c r="D49" s="226">
        <v>0</v>
      </c>
      <c r="E49" s="226">
        <v>0</v>
      </c>
    </row>
    <row r="50" spans="1:5" s="250" customFormat="1" ht="42" customHeight="1">
      <c r="A50" s="251" t="s">
        <v>455</v>
      </c>
      <c r="B50" s="246" t="s">
        <v>443</v>
      </c>
      <c r="C50" s="226">
        <v>0</v>
      </c>
      <c r="D50" s="226">
        <v>0</v>
      </c>
      <c r="E50" s="226">
        <v>0</v>
      </c>
    </row>
    <row r="51" spans="1:5" s="250" customFormat="1" ht="42" customHeight="1">
      <c r="A51" s="251" t="s">
        <v>576</v>
      </c>
      <c r="B51" s="246" t="s">
        <v>582</v>
      </c>
      <c r="C51" s="226">
        <v>0</v>
      </c>
      <c r="D51" s="226">
        <v>0</v>
      </c>
      <c r="E51" s="226">
        <v>0</v>
      </c>
    </row>
    <row r="52" spans="1:5" s="250" customFormat="1" ht="56.25" customHeight="1">
      <c r="A52" s="251" t="s">
        <v>444</v>
      </c>
      <c r="B52" s="246" t="s">
        <v>601</v>
      </c>
      <c r="C52" s="226">
        <v>86.8</v>
      </c>
      <c r="D52" s="226">
        <v>72.2</v>
      </c>
      <c r="E52" s="226">
        <v>57.8</v>
      </c>
    </row>
    <row r="53" spans="1:5" s="250" customFormat="1" ht="93" customHeight="1">
      <c r="A53" s="251" t="s">
        <v>444</v>
      </c>
      <c r="B53" s="246" t="s">
        <v>670</v>
      </c>
      <c r="C53" s="226">
        <v>4957.9</v>
      </c>
      <c r="D53" s="226">
        <v>0</v>
      </c>
      <c r="E53" s="226">
        <v>0</v>
      </c>
    </row>
    <row r="54" spans="1:5" s="250" customFormat="1" ht="35.25" customHeight="1">
      <c r="A54" s="251" t="s">
        <v>444</v>
      </c>
      <c r="B54" s="246" t="s">
        <v>581</v>
      </c>
      <c r="C54" s="226">
        <v>900</v>
      </c>
      <c r="D54" s="226">
        <v>0</v>
      </c>
      <c r="E54" s="226">
        <v>0</v>
      </c>
    </row>
    <row r="55" spans="1:12" ht="15.75">
      <c r="A55" s="252" t="s">
        <v>445</v>
      </c>
      <c r="B55" s="248" t="s">
        <v>446</v>
      </c>
      <c r="C55" s="253">
        <f>SUM(C56:C58)</f>
        <v>3302</v>
      </c>
      <c r="D55" s="253">
        <f>SUM(D56:D58)</f>
        <v>3449.2999999999997</v>
      </c>
      <c r="E55" s="253">
        <f>SUM(E56:E58)</f>
        <v>2101.7</v>
      </c>
      <c r="F55" s="254"/>
      <c r="G55" s="478"/>
      <c r="H55" s="478"/>
      <c r="I55" s="478"/>
      <c r="L55" s="213" t="s">
        <v>602</v>
      </c>
    </row>
    <row r="56" spans="1:5" ht="40.5">
      <c r="A56" s="255" t="s">
        <v>447</v>
      </c>
      <c r="B56" s="246" t="s">
        <v>448</v>
      </c>
      <c r="C56" s="256">
        <v>1358</v>
      </c>
      <c r="D56" s="256">
        <v>1428</v>
      </c>
      <c r="E56" s="256">
        <v>0</v>
      </c>
    </row>
    <row r="57" spans="1:5" s="257" customFormat="1" ht="54">
      <c r="A57" s="255" t="s">
        <v>449</v>
      </c>
      <c r="B57" s="246" t="s">
        <v>450</v>
      </c>
      <c r="C57" s="256">
        <v>1933.3</v>
      </c>
      <c r="D57" s="256">
        <v>2010.6</v>
      </c>
      <c r="E57" s="256">
        <v>2091</v>
      </c>
    </row>
    <row r="58" spans="1:5" s="257" customFormat="1" ht="59.25" customHeight="1">
      <c r="A58" s="255" t="s">
        <v>449</v>
      </c>
      <c r="B58" s="246" t="s">
        <v>451</v>
      </c>
      <c r="C58" s="256">
        <v>10.7</v>
      </c>
      <c r="D58" s="256">
        <v>10.7</v>
      </c>
      <c r="E58" s="256">
        <v>10.7</v>
      </c>
    </row>
    <row r="59" spans="1:9" ht="33" customHeight="1" hidden="1">
      <c r="A59" s="255" t="s">
        <v>452</v>
      </c>
      <c r="B59" s="246" t="s">
        <v>2</v>
      </c>
      <c r="C59" s="256">
        <f>SUM(C60)</f>
        <v>0</v>
      </c>
      <c r="D59" s="256">
        <f>SUM(D60)</f>
        <v>0</v>
      </c>
      <c r="E59" s="256">
        <f>SUM(E60)</f>
        <v>0</v>
      </c>
      <c r="F59" s="254"/>
      <c r="G59" s="478"/>
      <c r="H59" s="478"/>
      <c r="I59" s="478"/>
    </row>
    <row r="60" spans="1:5" ht="36.75" customHeight="1" hidden="1">
      <c r="A60" s="247" t="s">
        <v>453</v>
      </c>
      <c r="B60" s="248" t="s">
        <v>454</v>
      </c>
      <c r="C60" s="226">
        <v>0</v>
      </c>
      <c r="D60" s="226">
        <v>0</v>
      </c>
      <c r="E60" s="226">
        <v>0</v>
      </c>
    </row>
    <row r="61" spans="1:5" ht="15.75">
      <c r="A61" s="479" t="s">
        <v>1</v>
      </c>
      <c r="B61" s="479"/>
      <c r="C61" s="222">
        <f>C16+C39</f>
        <v>190809.477</v>
      </c>
      <c r="D61" s="222">
        <f>D16+D39</f>
        <v>141073.23200000002</v>
      </c>
      <c r="E61" s="222">
        <f>E16+E39</f>
        <v>145152.233</v>
      </c>
    </row>
  </sheetData>
  <sheetProtection/>
  <mergeCells count="11">
    <mergeCell ref="F44:H44"/>
    <mergeCell ref="G55:I55"/>
    <mergeCell ref="G59:I59"/>
    <mergeCell ref="A61:B61"/>
    <mergeCell ref="A9:E9"/>
    <mergeCell ref="A10:E10"/>
    <mergeCell ref="A11:E11"/>
    <mergeCell ref="A12:E12"/>
    <mergeCell ref="A14:A15"/>
    <mergeCell ref="B14:B15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3">
      <selection activeCell="C16" sqref="C16:D16"/>
    </sheetView>
  </sheetViews>
  <sheetFormatPr defaultColWidth="9.140625" defaultRowHeight="12.75"/>
  <cols>
    <col min="1" max="1" width="12.28125" style="258" customWidth="1"/>
    <col min="2" max="2" width="27.00390625" style="258" customWidth="1"/>
    <col min="3" max="3" width="54.8515625" style="258" customWidth="1"/>
    <col min="4" max="4" width="33.28125" style="258" customWidth="1"/>
    <col min="5" max="16384" width="9.140625" style="258" customWidth="1"/>
  </cols>
  <sheetData>
    <row r="1" ht="15.75">
      <c r="D1" s="105" t="s">
        <v>661</v>
      </c>
    </row>
    <row r="2" ht="15.75">
      <c r="D2" s="105" t="s">
        <v>612</v>
      </c>
    </row>
    <row r="3" ht="15.75">
      <c r="D3" s="105" t="s">
        <v>10</v>
      </c>
    </row>
    <row r="4" ht="15.75">
      <c r="D4" s="105" t="s">
        <v>3</v>
      </c>
    </row>
    <row r="5" ht="15.75">
      <c r="D5" s="105" t="s">
        <v>4</v>
      </c>
    </row>
    <row r="6" ht="15.75">
      <c r="D6" s="105" t="s">
        <v>597</v>
      </c>
    </row>
    <row r="10" spans="1:4" ht="15.75">
      <c r="A10" s="487" t="s">
        <v>492</v>
      </c>
      <c r="B10" s="487"/>
      <c r="C10" s="487"/>
      <c r="D10" s="487"/>
    </row>
    <row r="11" spans="1:4" ht="15.75">
      <c r="A11" s="488" t="s">
        <v>493</v>
      </c>
      <c r="B11" s="488"/>
      <c r="C11" s="488"/>
      <c r="D11" s="488"/>
    </row>
    <row r="12" spans="1:4" ht="15.75">
      <c r="A12" s="488" t="s">
        <v>494</v>
      </c>
      <c r="B12" s="488"/>
      <c r="C12" s="488"/>
      <c r="D12" s="488"/>
    </row>
    <row r="13" spans="1:3" ht="15.75">
      <c r="A13" s="278"/>
      <c r="B13" s="278"/>
      <c r="C13" s="278"/>
    </row>
    <row r="14" spans="1:4" ht="38.25" customHeight="1">
      <c r="A14" s="489" t="s">
        <v>495</v>
      </c>
      <c r="B14" s="489"/>
      <c r="C14" s="490" t="s">
        <v>496</v>
      </c>
      <c r="D14" s="490"/>
    </row>
    <row r="15" spans="1:4" ht="63">
      <c r="A15" s="219" t="s">
        <v>497</v>
      </c>
      <c r="B15" s="219" t="s">
        <v>498</v>
      </c>
      <c r="C15" s="490"/>
      <c r="D15" s="490"/>
    </row>
    <row r="16" spans="1:4" ht="42.75" customHeight="1">
      <c r="A16" s="281" t="s">
        <v>9</v>
      </c>
      <c r="B16" s="282"/>
      <c r="C16" s="491" t="s">
        <v>11</v>
      </c>
      <c r="D16" s="491"/>
    </row>
    <row r="17" spans="1:4" ht="15.75">
      <c r="A17" s="283" t="s">
        <v>9</v>
      </c>
      <c r="B17" s="219" t="s">
        <v>499</v>
      </c>
      <c r="C17" s="480" t="s">
        <v>500</v>
      </c>
      <c r="D17" s="480"/>
    </row>
    <row r="18" spans="1:4" ht="63" customHeight="1">
      <c r="A18" s="283" t="s">
        <v>9</v>
      </c>
      <c r="B18" s="279" t="s">
        <v>501</v>
      </c>
      <c r="C18" s="480" t="s">
        <v>502</v>
      </c>
      <c r="D18" s="480"/>
    </row>
    <row r="19" spans="1:4" ht="47.25" customHeight="1">
      <c r="A19" s="283" t="s">
        <v>9</v>
      </c>
      <c r="B19" s="279" t="s">
        <v>399</v>
      </c>
      <c r="C19" s="480" t="s">
        <v>503</v>
      </c>
      <c r="D19" s="480"/>
    </row>
    <row r="20" spans="1:4" ht="37.5" customHeight="1">
      <c r="A20" s="283" t="s">
        <v>9</v>
      </c>
      <c r="B20" s="279" t="s">
        <v>401</v>
      </c>
      <c r="C20" s="480" t="s">
        <v>402</v>
      </c>
      <c r="D20" s="480"/>
    </row>
    <row r="21" spans="1:4" ht="50.25" customHeight="1">
      <c r="A21" s="283" t="s">
        <v>9</v>
      </c>
      <c r="B21" s="219" t="s">
        <v>403</v>
      </c>
      <c r="C21" s="480" t="s">
        <v>404</v>
      </c>
      <c r="D21" s="480"/>
    </row>
    <row r="22" spans="1:4" ht="64.5" customHeight="1">
      <c r="A22" s="283" t="s">
        <v>9</v>
      </c>
      <c r="B22" s="279" t="s">
        <v>504</v>
      </c>
      <c r="C22" s="480" t="s">
        <v>505</v>
      </c>
      <c r="D22" s="480"/>
    </row>
    <row r="23" spans="1:4" ht="36.75" customHeight="1">
      <c r="A23" s="283" t="s">
        <v>9</v>
      </c>
      <c r="B23" s="279" t="s">
        <v>506</v>
      </c>
      <c r="C23" s="486" t="s">
        <v>507</v>
      </c>
      <c r="D23" s="486"/>
    </row>
    <row r="24" spans="1:4" ht="64.5" customHeight="1">
      <c r="A24" s="283" t="s">
        <v>9</v>
      </c>
      <c r="B24" s="279" t="s">
        <v>405</v>
      </c>
      <c r="C24" s="480" t="s">
        <v>406</v>
      </c>
      <c r="D24" s="480"/>
    </row>
    <row r="25" spans="1:4" ht="39.75" customHeight="1">
      <c r="A25" s="283" t="s">
        <v>9</v>
      </c>
      <c r="B25" s="279" t="s">
        <v>409</v>
      </c>
      <c r="C25" s="480" t="s">
        <v>410</v>
      </c>
      <c r="D25" s="480"/>
    </row>
    <row r="26" spans="1:4" ht="21.75" customHeight="1">
      <c r="A26" s="283" t="s">
        <v>9</v>
      </c>
      <c r="B26" s="279" t="s">
        <v>411</v>
      </c>
      <c r="C26" s="480" t="s">
        <v>412</v>
      </c>
      <c r="D26" s="480"/>
    </row>
    <row r="27" spans="1:4" ht="21.75" customHeight="1">
      <c r="A27" s="283" t="s">
        <v>9</v>
      </c>
      <c r="B27" s="279" t="s">
        <v>508</v>
      </c>
      <c r="C27" s="480" t="s">
        <v>509</v>
      </c>
      <c r="D27" s="480"/>
    </row>
    <row r="28" spans="1:4" ht="67.5" customHeight="1">
      <c r="A28" s="283" t="s">
        <v>9</v>
      </c>
      <c r="B28" s="279" t="s">
        <v>510</v>
      </c>
      <c r="C28" s="480" t="s">
        <v>511</v>
      </c>
      <c r="D28" s="480"/>
    </row>
    <row r="29" spans="1:4" ht="67.5" customHeight="1">
      <c r="A29" s="283" t="s">
        <v>9</v>
      </c>
      <c r="B29" s="279" t="s">
        <v>512</v>
      </c>
      <c r="C29" s="480" t="s">
        <v>513</v>
      </c>
      <c r="D29" s="480"/>
    </row>
    <row r="30" spans="1:4" ht="69.75" customHeight="1">
      <c r="A30" s="283" t="s">
        <v>9</v>
      </c>
      <c r="B30" s="279" t="s">
        <v>415</v>
      </c>
      <c r="C30" s="484" t="s">
        <v>416</v>
      </c>
      <c r="D30" s="484"/>
    </row>
    <row r="31" spans="1:4" ht="69.75" customHeight="1">
      <c r="A31" s="283" t="s">
        <v>9</v>
      </c>
      <c r="B31" s="279" t="s">
        <v>514</v>
      </c>
      <c r="C31" s="480" t="s">
        <v>515</v>
      </c>
      <c r="D31" s="480"/>
    </row>
    <row r="32" spans="1:4" ht="50.25" customHeight="1">
      <c r="A32" s="283" t="s">
        <v>9</v>
      </c>
      <c r="B32" s="219" t="s">
        <v>516</v>
      </c>
      <c r="C32" s="480" t="s">
        <v>517</v>
      </c>
      <c r="D32" s="480"/>
    </row>
    <row r="33" spans="1:4" ht="50.25" customHeight="1">
      <c r="A33" s="283" t="s">
        <v>9</v>
      </c>
      <c r="B33" s="219" t="s">
        <v>518</v>
      </c>
      <c r="C33" s="480" t="s">
        <v>519</v>
      </c>
      <c r="D33" s="480"/>
    </row>
    <row r="34" spans="1:4" ht="26.25" customHeight="1">
      <c r="A34" s="283" t="s">
        <v>9</v>
      </c>
      <c r="B34" s="279" t="s">
        <v>520</v>
      </c>
      <c r="C34" s="485" t="s">
        <v>521</v>
      </c>
      <c r="D34" s="485"/>
    </row>
    <row r="35" spans="1:4" ht="50.25" customHeight="1">
      <c r="A35" s="283" t="s">
        <v>9</v>
      </c>
      <c r="B35" s="279" t="s">
        <v>522</v>
      </c>
      <c r="C35" s="480" t="s">
        <v>418</v>
      </c>
      <c r="D35" s="480"/>
    </row>
    <row r="36" spans="1:4" ht="38.25" customHeight="1">
      <c r="A36" s="283" t="s">
        <v>9</v>
      </c>
      <c r="B36" s="284" t="s">
        <v>523</v>
      </c>
      <c r="C36" s="480" t="s">
        <v>524</v>
      </c>
      <c r="D36" s="480"/>
    </row>
    <row r="37" spans="1:4" ht="50.25" customHeight="1">
      <c r="A37" s="283" t="s">
        <v>9</v>
      </c>
      <c r="B37" s="279" t="s">
        <v>525</v>
      </c>
      <c r="C37" s="480" t="s">
        <v>526</v>
      </c>
      <c r="D37" s="480"/>
    </row>
    <row r="38" spans="1:4" ht="50.25" customHeight="1">
      <c r="A38" s="283" t="s">
        <v>9</v>
      </c>
      <c r="B38" s="279" t="s">
        <v>527</v>
      </c>
      <c r="C38" s="484" t="s">
        <v>528</v>
      </c>
      <c r="D38" s="484"/>
    </row>
    <row r="39" spans="1:4" ht="66.75" customHeight="1">
      <c r="A39" s="283" t="s">
        <v>9</v>
      </c>
      <c r="B39" s="279" t="s">
        <v>529</v>
      </c>
      <c r="C39" s="480" t="s">
        <v>530</v>
      </c>
      <c r="D39" s="480"/>
    </row>
    <row r="40" spans="1:4" ht="65.25" customHeight="1">
      <c r="A40" s="285" t="s">
        <v>9</v>
      </c>
      <c r="B40" s="286" t="s">
        <v>531</v>
      </c>
      <c r="C40" s="484" t="s">
        <v>532</v>
      </c>
      <c r="D40" s="484"/>
    </row>
    <row r="41" spans="1:4" ht="122.25" customHeight="1">
      <c r="A41" s="283" t="s">
        <v>9</v>
      </c>
      <c r="B41" s="279" t="s">
        <v>533</v>
      </c>
      <c r="C41" s="480" t="s">
        <v>534</v>
      </c>
      <c r="D41" s="480"/>
    </row>
    <row r="42" spans="1:4" ht="66.75" customHeight="1">
      <c r="A42" s="283" t="s">
        <v>9</v>
      </c>
      <c r="B42" s="279" t="s">
        <v>535</v>
      </c>
      <c r="C42" s="480" t="s">
        <v>536</v>
      </c>
      <c r="D42" s="480"/>
    </row>
    <row r="43" spans="1:4" ht="100.5" customHeight="1">
      <c r="A43" s="283" t="s">
        <v>9</v>
      </c>
      <c r="B43" s="279" t="s">
        <v>537</v>
      </c>
      <c r="C43" s="480" t="s">
        <v>538</v>
      </c>
      <c r="D43" s="480"/>
    </row>
    <row r="44" spans="1:4" ht="66.75" customHeight="1">
      <c r="A44" s="283" t="s">
        <v>9</v>
      </c>
      <c r="B44" s="279" t="s">
        <v>539</v>
      </c>
      <c r="C44" s="480" t="s">
        <v>540</v>
      </c>
      <c r="D44" s="480"/>
    </row>
    <row r="45" spans="1:4" ht="26.25" customHeight="1">
      <c r="A45" s="283" t="s">
        <v>9</v>
      </c>
      <c r="B45" s="279" t="s">
        <v>541</v>
      </c>
      <c r="C45" s="480" t="s">
        <v>542</v>
      </c>
      <c r="D45" s="480"/>
    </row>
    <row r="46" spans="1:4" ht="26.25" customHeight="1">
      <c r="A46" s="283" t="s">
        <v>9</v>
      </c>
      <c r="B46" s="279" t="s">
        <v>423</v>
      </c>
      <c r="C46" s="480" t="s">
        <v>424</v>
      </c>
      <c r="D46" s="480"/>
    </row>
    <row r="47" spans="1:4" ht="26.25" customHeight="1">
      <c r="A47" s="283" t="s">
        <v>9</v>
      </c>
      <c r="B47" s="287" t="s">
        <v>425</v>
      </c>
      <c r="C47" s="480" t="s">
        <v>543</v>
      </c>
      <c r="D47" s="480"/>
    </row>
    <row r="48" spans="1:4" ht="53.25" customHeight="1">
      <c r="A48" s="283" t="s">
        <v>9</v>
      </c>
      <c r="B48" s="287" t="s">
        <v>593</v>
      </c>
      <c r="C48" s="480" t="s">
        <v>594</v>
      </c>
      <c r="D48" s="480"/>
    </row>
    <row r="49" spans="1:4" ht="42.75" customHeight="1">
      <c r="A49" s="283" t="s">
        <v>9</v>
      </c>
      <c r="B49" s="287" t="s">
        <v>544</v>
      </c>
      <c r="C49" s="480" t="s">
        <v>595</v>
      </c>
      <c r="D49" s="480"/>
    </row>
    <row r="50" spans="1:4" ht="42.75" customHeight="1">
      <c r="A50" s="283" t="s">
        <v>9</v>
      </c>
      <c r="B50" s="287" t="s">
        <v>584</v>
      </c>
      <c r="C50" s="480" t="s">
        <v>596</v>
      </c>
      <c r="D50" s="480"/>
    </row>
    <row r="51" spans="1:4" ht="24" customHeight="1">
      <c r="A51" s="283" t="s">
        <v>9</v>
      </c>
      <c r="B51" s="287" t="s">
        <v>431</v>
      </c>
      <c r="C51" s="480" t="s">
        <v>545</v>
      </c>
      <c r="D51" s="480"/>
    </row>
    <row r="52" spans="1:4" ht="50.25" customHeight="1">
      <c r="A52" s="283" t="s">
        <v>9</v>
      </c>
      <c r="B52" s="287" t="s">
        <v>546</v>
      </c>
      <c r="C52" s="480" t="s">
        <v>547</v>
      </c>
      <c r="D52" s="480"/>
    </row>
    <row r="53" spans="1:4" ht="67.5" customHeight="1">
      <c r="A53" s="283" t="s">
        <v>9</v>
      </c>
      <c r="B53" s="287" t="s">
        <v>548</v>
      </c>
      <c r="C53" s="480" t="s">
        <v>549</v>
      </c>
      <c r="D53" s="480"/>
    </row>
    <row r="54" spans="1:4" ht="67.5" customHeight="1">
      <c r="A54" s="283" t="s">
        <v>9</v>
      </c>
      <c r="B54" s="287" t="s">
        <v>441</v>
      </c>
      <c r="C54" s="481" t="s">
        <v>550</v>
      </c>
      <c r="D54" s="482"/>
    </row>
    <row r="55" spans="1:4" ht="50.25" customHeight="1">
      <c r="A55" s="283" t="s">
        <v>9</v>
      </c>
      <c r="B55" s="287" t="s">
        <v>576</v>
      </c>
      <c r="C55" s="481" t="s">
        <v>582</v>
      </c>
      <c r="D55" s="482"/>
    </row>
    <row r="56" spans="1:4" ht="44.25" customHeight="1">
      <c r="A56" s="283" t="s">
        <v>9</v>
      </c>
      <c r="B56" s="287" t="s">
        <v>551</v>
      </c>
      <c r="C56" s="481" t="s">
        <v>552</v>
      </c>
      <c r="D56" s="482"/>
    </row>
    <row r="57" spans="1:4" ht="22.5" customHeight="1">
      <c r="A57" s="283" t="s">
        <v>9</v>
      </c>
      <c r="B57" s="287" t="s">
        <v>444</v>
      </c>
      <c r="C57" s="481" t="s">
        <v>553</v>
      </c>
      <c r="D57" s="483"/>
    </row>
    <row r="58" spans="1:4" ht="41.25" customHeight="1">
      <c r="A58" s="283" t="s">
        <v>9</v>
      </c>
      <c r="B58" s="287" t="s">
        <v>554</v>
      </c>
      <c r="C58" s="480" t="s">
        <v>448</v>
      </c>
      <c r="D58" s="480"/>
    </row>
    <row r="59" spans="1:4" ht="42.75" customHeight="1">
      <c r="A59" s="283" t="s">
        <v>9</v>
      </c>
      <c r="B59" s="287" t="s">
        <v>449</v>
      </c>
      <c r="C59" s="480" t="s">
        <v>555</v>
      </c>
      <c r="D59" s="480"/>
    </row>
    <row r="60" spans="1:4" ht="31.5" customHeight="1">
      <c r="A60" s="283" t="s">
        <v>9</v>
      </c>
      <c r="B60" s="287" t="s">
        <v>556</v>
      </c>
      <c r="C60" s="480" t="s">
        <v>557</v>
      </c>
      <c r="D60" s="480"/>
    </row>
    <row r="61" spans="1:4" ht="50.25" customHeight="1">
      <c r="A61" s="283" t="s">
        <v>9</v>
      </c>
      <c r="B61" s="287" t="s">
        <v>453</v>
      </c>
      <c r="C61" s="480" t="s">
        <v>454</v>
      </c>
      <c r="D61" s="480"/>
    </row>
    <row r="62" spans="1:4" ht="50.25" customHeight="1">
      <c r="A62" s="283" t="s">
        <v>9</v>
      </c>
      <c r="B62" s="287" t="s">
        <v>558</v>
      </c>
      <c r="C62" s="480" t="s">
        <v>559</v>
      </c>
      <c r="D62" s="480"/>
    </row>
    <row r="63" spans="1:4" ht="30" customHeight="1">
      <c r="A63" s="283" t="s">
        <v>9</v>
      </c>
      <c r="B63" s="287" t="s">
        <v>560</v>
      </c>
      <c r="C63" s="480" t="s">
        <v>561</v>
      </c>
      <c r="D63" s="480"/>
    </row>
    <row r="64" spans="1:4" ht="37.5" customHeight="1">
      <c r="A64" s="283" t="s">
        <v>9</v>
      </c>
      <c r="B64" s="287" t="s">
        <v>562</v>
      </c>
      <c r="C64" s="480" t="s">
        <v>563</v>
      </c>
      <c r="D64" s="480"/>
    </row>
    <row r="65" spans="1:4" ht="64.5" customHeight="1">
      <c r="A65" s="283" t="s">
        <v>9</v>
      </c>
      <c r="B65" s="287" t="s">
        <v>564</v>
      </c>
      <c r="C65" s="480" t="s">
        <v>565</v>
      </c>
      <c r="D65" s="480"/>
    </row>
    <row r="66" spans="1:4" ht="40.5" customHeight="1">
      <c r="A66" s="283" t="s">
        <v>9</v>
      </c>
      <c r="B66" s="287" t="s">
        <v>566</v>
      </c>
      <c r="C66" s="480" t="s">
        <v>567</v>
      </c>
      <c r="D66" s="480"/>
    </row>
    <row r="67" spans="1:4" ht="23.25" customHeight="1">
      <c r="A67" s="283" t="s">
        <v>9</v>
      </c>
      <c r="B67" s="287" t="s">
        <v>568</v>
      </c>
      <c r="C67" s="480" t="s">
        <v>569</v>
      </c>
      <c r="D67" s="480"/>
    </row>
    <row r="68" spans="1:4" ht="83.25" customHeight="1">
      <c r="A68" s="283" t="s">
        <v>9</v>
      </c>
      <c r="B68" s="287" t="s">
        <v>570</v>
      </c>
      <c r="C68" s="480" t="s">
        <v>571</v>
      </c>
      <c r="D68" s="480"/>
    </row>
    <row r="69" spans="1:4" ht="50.25" customHeight="1">
      <c r="A69" s="283" t="s">
        <v>9</v>
      </c>
      <c r="B69" s="287" t="s">
        <v>572</v>
      </c>
      <c r="C69" s="480" t="s">
        <v>573</v>
      </c>
      <c r="D69" s="480"/>
    </row>
    <row r="70" spans="1:4" ht="33" customHeight="1">
      <c r="A70" s="283" t="s">
        <v>9</v>
      </c>
      <c r="B70" s="287" t="s">
        <v>574</v>
      </c>
      <c r="C70" s="480" t="s">
        <v>575</v>
      </c>
      <c r="D70" s="480"/>
    </row>
  </sheetData>
  <sheetProtection/>
  <mergeCells count="60">
    <mergeCell ref="A10:D10"/>
    <mergeCell ref="A11:D11"/>
    <mergeCell ref="A12:D12"/>
    <mergeCell ref="A14:B14"/>
    <mergeCell ref="C14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1:D51"/>
    <mergeCell ref="C52:D52"/>
    <mergeCell ref="C53:D53"/>
    <mergeCell ref="C48:D48"/>
    <mergeCell ref="C50:D50"/>
    <mergeCell ref="C66:D66"/>
    <mergeCell ref="C54:D54"/>
    <mergeCell ref="C56:D56"/>
    <mergeCell ref="C57:D57"/>
    <mergeCell ref="C58:D58"/>
    <mergeCell ref="C59:D59"/>
    <mergeCell ref="C60:D60"/>
    <mergeCell ref="C67:D67"/>
    <mergeCell ref="C68:D68"/>
    <mergeCell ref="C69:D69"/>
    <mergeCell ref="C70:D70"/>
    <mergeCell ref="C55:D55"/>
    <mergeCell ref="C61:D61"/>
    <mergeCell ref="C62:D62"/>
    <mergeCell ref="C63:D63"/>
    <mergeCell ref="C64:D64"/>
    <mergeCell ref="C65:D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7109375" style="258" customWidth="1"/>
    <col min="2" max="2" width="28.28125" style="258" customWidth="1"/>
    <col min="3" max="3" width="40.00390625" style="258" customWidth="1"/>
    <col min="4" max="4" width="31.7109375" style="258" customWidth="1"/>
    <col min="5" max="16384" width="9.140625" style="258" customWidth="1"/>
  </cols>
  <sheetData>
    <row r="1" spans="3:4" s="105" customFormat="1" ht="15" customHeight="1">
      <c r="C1" s="102"/>
      <c r="D1" s="105" t="s">
        <v>613</v>
      </c>
    </row>
    <row r="2" spans="3:4" s="105" customFormat="1" ht="15" customHeight="1">
      <c r="C2" s="433"/>
      <c r="D2" s="105" t="s">
        <v>621</v>
      </c>
    </row>
    <row r="3" spans="3:4" s="105" customFormat="1" ht="15" customHeight="1">
      <c r="C3" s="433"/>
      <c r="D3" s="105" t="s">
        <v>10</v>
      </c>
    </row>
    <row r="4" spans="3:4" s="105" customFormat="1" ht="15" customHeight="1">
      <c r="C4" s="434"/>
      <c r="D4" s="105" t="s">
        <v>3</v>
      </c>
    </row>
    <row r="5" spans="3:4" s="105" customFormat="1" ht="15" customHeight="1">
      <c r="C5" s="434"/>
      <c r="D5" s="105" t="s">
        <v>4</v>
      </c>
    </row>
    <row r="6" s="105" customFormat="1" ht="15" customHeight="1">
      <c r="D6" s="105" t="s">
        <v>597</v>
      </c>
    </row>
    <row r="7" ht="15" customHeight="1"/>
    <row r="8" ht="15" customHeight="1"/>
    <row r="9" spans="1:4" ht="15.75">
      <c r="A9" s="488" t="s">
        <v>614</v>
      </c>
      <c r="B9" s="488"/>
      <c r="C9" s="488"/>
      <c r="D9" s="488"/>
    </row>
    <row r="10" spans="1:4" ht="33.75" customHeight="1">
      <c r="A10" s="492" t="s">
        <v>615</v>
      </c>
      <c r="B10" s="492"/>
      <c r="C10" s="492"/>
      <c r="D10" s="492"/>
    </row>
    <row r="11" spans="1:3" ht="15.75">
      <c r="A11" s="488"/>
      <c r="B11" s="488"/>
      <c r="C11" s="488"/>
    </row>
    <row r="12" spans="1:4" ht="26.25" customHeight="1">
      <c r="A12" s="490" t="s">
        <v>376</v>
      </c>
      <c r="B12" s="490"/>
      <c r="C12" s="489" t="s">
        <v>616</v>
      </c>
      <c r="D12" s="489"/>
    </row>
    <row r="13" spans="1:4" ht="73.5" customHeight="1">
      <c r="A13" s="219" t="s">
        <v>617</v>
      </c>
      <c r="B13" s="219" t="s">
        <v>618</v>
      </c>
      <c r="C13" s="489"/>
      <c r="D13" s="489"/>
    </row>
    <row r="14" spans="1:4" ht="39.75" customHeight="1">
      <c r="A14" s="283" t="s">
        <v>9</v>
      </c>
      <c r="B14" s="489" t="s">
        <v>619</v>
      </c>
      <c r="C14" s="489"/>
      <c r="D14" s="489"/>
    </row>
    <row r="15" spans="1:4" ht="37.5" customHeight="1">
      <c r="A15" s="283" t="s">
        <v>9</v>
      </c>
      <c r="B15" s="435" t="s">
        <v>620</v>
      </c>
      <c r="C15" s="486" t="s">
        <v>608</v>
      </c>
      <c r="D15" s="486"/>
    </row>
    <row r="16" spans="1:3" ht="15.75">
      <c r="A16" s="436"/>
      <c r="C16" s="280"/>
    </row>
    <row r="17" spans="1:3" ht="15.75">
      <c r="A17" s="436"/>
      <c r="C17" s="280"/>
    </row>
    <row r="18" spans="1:3" ht="15.75">
      <c r="A18" s="436"/>
      <c r="C18" s="280"/>
    </row>
    <row r="19" spans="1:3" ht="15.75">
      <c r="A19" s="436"/>
      <c r="C19" s="280"/>
    </row>
    <row r="20" spans="1:3" ht="15.75">
      <c r="A20" s="436"/>
      <c r="C20" s="280"/>
    </row>
    <row r="21" ht="15.75">
      <c r="C21" s="280"/>
    </row>
    <row r="22" ht="15.75">
      <c r="C22" s="280"/>
    </row>
  </sheetData>
  <sheetProtection/>
  <mergeCells count="7">
    <mergeCell ref="C15:D15"/>
    <mergeCell ref="A9:D9"/>
    <mergeCell ref="A10:D10"/>
    <mergeCell ref="A11:C11"/>
    <mergeCell ref="A12:B12"/>
    <mergeCell ref="C12:D13"/>
    <mergeCell ref="B14:D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01"/>
  <sheetViews>
    <sheetView workbookViewId="0" topLeftCell="A37">
      <selection activeCell="F50" sqref="F50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6.28125" style="3" customWidth="1"/>
    <col min="7" max="7" width="12.421875" style="1" bestFit="1" customWidth="1"/>
    <col min="8" max="16384" width="9.140625" style="1" customWidth="1"/>
  </cols>
  <sheetData>
    <row r="1" spans="4:6" ht="15">
      <c r="D1" s="99" t="s">
        <v>662</v>
      </c>
      <c r="E1" s="100"/>
      <c r="F1" s="103"/>
    </row>
    <row r="2" spans="4:6" ht="15">
      <c r="D2" s="99" t="s">
        <v>622</v>
      </c>
      <c r="E2" s="99"/>
      <c r="F2" s="103"/>
    </row>
    <row r="3" spans="4:6" ht="15">
      <c r="D3" s="99" t="s">
        <v>10</v>
      </c>
      <c r="E3" s="172"/>
      <c r="F3" s="103"/>
    </row>
    <row r="4" spans="4:6" ht="15">
      <c r="D4" s="99" t="s">
        <v>3</v>
      </c>
      <c r="E4" s="99"/>
      <c r="F4" s="103"/>
    </row>
    <row r="5" spans="4:6" ht="15">
      <c r="D5" s="99" t="s">
        <v>4</v>
      </c>
      <c r="E5" s="99"/>
      <c r="F5" s="103"/>
    </row>
    <row r="6" spans="4:6" ht="15">
      <c r="D6" s="99" t="s">
        <v>597</v>
      </c>
      <c r="E6" s="100"/>
      <c r="F6" s="103"/>
    </row>
    <row r="7" spans="4:5" s="104" customFormat="1" ht="12.75" customHeight="1">
      <c r="D7" s="99"/>
      <c r="E7" s="102"/>
    </row>
    <row r="8" ht="15.75" customHeight="1"/>
    <row r="9" spans="1:6" s="4" customFormat="1" ht="60" customHeight="1">
      <c r="A9" s="493" t="s">
        <v>623</v>
      </c>
      <c r="B9" s="493"/>
      <c r="C9" s="493"/>
      <c r="D9" s="493"/>
      <c r="E9" s="493"/>
      <c r="F9" s="493"/>
    </row>
    <row r="10" spans="1:6" s="4" customFormat="1" ht="15.75">
      <c r="A10" s="7"/>
      <c r="B10" s="7"/>
      <c r="C10" s="7"/>
      <c r="D10" s="7"/>
      <c r="E10" s="7"/>
      <c r="F10" s="7"/>
    </row>
    <row r="11" spans="1:6" s="4" customFormat="1" ht="31.5" customHeight="1">
      <c r="A11" s="494" t="s">
        <v>0</v>
      </c>
      <c r="B11" s="495" t="s">
        <v>6</v>
      </c>
      <c r="C11" s="495" t="s">
        <v>22</v>
      </c>
      <c r="D11" s="495" t="s">
        <v>23</v>
      </c>
      <c r="E11" s="495" t="s">
        <v>24</v>
      </c>
      <c r="F11" s="110" t="s">
        <v>25</v>
      </c>
    </row>
    <row r="12" spans="1:6" s="4" customFormat="1" ht="15.75" customHeight="1">
      <c r="A12" s="494"/>
      <c r="B12" s="495"/>
      <c r="C12" s="495"/>
      <c r="D12" s="495"/>
      <c r="E12" s="495"/>
      <c r="F12" s="110" t="s">
        <v>309</v>
      </c>
    </row>
    <row r="13" spans="1:6" s="4" customFormat="1" ht="23.25" customHeight="1">
      <c r="A13" s="111" t="s">
        <v>26</v>
      </c>
      <c r="B13" s="112"/>
      <c r="C13" s="112"/>
      <c r="D13" s="112"/>
      <c r="E13" s="112"/>
      <c r="F13" s="113">
        <f>SUM(F14+F239)</f>
        <v>194809.00199999998</v>
      </c>
    </row>
    <row r="14" spans="1:6" s="4" customFormat="1" ht="22.5" customHeight="1">
      <c r="A14" s="114" t="s">
        <v>27</v>
      </c>
      <c r="B14" s="115"/>
      <c r="C14" s="115"/>
      <c r="D14" s="116"/>
      <c r="E14" s="117"/>
      <c r="F14" s="118">
        <f>F15+F44+F75+F117+F129+F154+F168+F182+F188+F198+F228+F50+F222+F216</f>
        <v>141682.09</v>
      </c>
    </row>
    <row r="15" spans="1:6" s="4" customFormat="1" ht="50.25" customHeight="1">
      <c r="A15" s="119" t="s">
        <v>28</v>
      </c>
      <c r="B15" s="112" t="s">
        <v>29</v>
      </c>
      <c r="C15" s="112"/>
      <c r="D15" s="120"/>
      <c r="E15" s="120"/>
      <c r="F15" s="121">
        <f>F16+F38+F28</f>
        <v>30365.195</v>
      </c>
    </row>
    <row r="16" spans="1:6" s="4" customFormat="1" ht="49.5" customHeight="1">
      <c r="A16" s="122" t="s">
        <v>30</v>
      </c>
      <c r="B16" s="123" t="s">
        <v>31</v>
      </c>
      <c r="C16" s="123"/>
      <c r="D16" s="124"/>
      <c r="E16" s="124"/>
      <c r="F16" s="125">
        <f>F17</f>
        <v>25843.195</v>
      </c>
    </row>
    <row r="17" spans="1:6" s="4" customFormat="1" ht="28.5" customHeight="1">
      <c r="A17" s="126" t="s">
        <v>32</v>
      </c>
      <c r="B17" s="127" t="s">
        <v>33</v>
      </c>
      <c r="C17" s="128"/>
      <c r="D17" s="124"/>
      <c r="E17" s="124"/>
      <c r="F17" s="129">
        <f>F18</f>
        <v>25843.195</v>
      </c>
    </row>
    <row r="18" spans="1:6" s="4" customFormat="1" ht="36.75" customHeight="1">
      <c r="A18" s="130" t="s">
        <v>34</v>
      </c>
      <c r="B18" s="110" t="s">
        <v>35</v>
      </c>
      <c r="C18" s="110"/>
      <c r="D18" s="131"/>
      <c r="E18" s="131"/>
      <c r="F18" s="132">
        <f>F20+F23+F26</f>
        <v>25843.195</v>
      </c>
    </row>
    <row r="19" spans="1:6" s="4" customFormat="1" ht="51">
      <c r="A19" s="130" t="s">
        <v>36</v>
      </c>
      <c r="B19" s="110" t="s">
        <v>35</v>
      </c>
      <c r="C19" s="110">
        <v>100</v>
      </c>
      <c r="D19" s="131"/>
      <c r="E19" s="131"/>
      <c r="F19" s="132">
        <f>F20</f>
        <v>14842.5</v>
      </c>
    </row>
    <row r="20" spans="1:6" s="4" customFormat="1" ht="32.25" customHeight="1">
      <c r="A20" s="36" t="s">
        <v>37</v>
      </c>
      <c r="B20" s="110" t="s">
        <v>35</v>
      </c>
      <c r="C20" s="110">
        <v>110</v>
      </c>
      <c r="D20" s="131"/>
      <c r="E20" s="131"/>
      <c r="F20" s="132">
        <f>F21</f>
        <v>14842.5</v>
      </c>
    </row>
    <row r="21" spans="1:6" s="4" customFormat="1" ht="15.75">
      <c r="A21" s="130" t="s">
        <v>38</v>
      </c>
      <c r="B21" s="110" t="s">
        <v>35</v>
      </c>
      <c r="C21" s="110">
        <v>110</v>
      </c>
      <c r="D21" s="131" t="s">
        <v>39</v>
      </c>
      <c r="E21" s="131" t="s">
        <v>40</v>
      </c>
      <c r="F21" s="132">
        <v>14842.5</v>
      </c>
    </row>
    <row r="22" spans="1:6" s="4" customFormat="1" ht="30" customHeight="1">
      <c r="A22" s="130" t="s">
        <v>41</v>
      </c>
      <c r="B22" s="110" t="s">
        <v>35</v>
      </c>
      <c r="C22" s="110">
        <v>200</v>
      </c>
      <c r="D22" s="131"/>
      <c r="E22" s="131"/>
      <c r="F22" s="132">
        <f>F23</f>
        <v>10955.695</v>
      </c>
    </row>
    <row r="23" spans="1:6" s="4" customFormat="1" ht="30" customHeight="1">
      <c r="A23" s="36" t="s">
        <v>42</v>
      </c>
      <c r="B23" s="110" t="s">
        <v>35</v>
      </c>
      <c r="C23" s="110">
        <v>240</v>
      </c>
      <c r="D23" s="131"/>
      <c r="E23" s="131"/>
      <c r="F23" s="132">
        <f>F24</f>
        <v>10955.695</v>
      </c>
    </row>
    <row r="24" spans="1:6" s="4" customFormat="1" ht="15.75">
      <c r="A24" s="130" t="s">
        <v>38</v>
      </c>
      <c r="B24" s="110" t="s">
        <v>35</v>
      </c>
      <c r="C24" s="110">
        <v>240</v>
      </c>
      <c r="D24" s="131" t="s">
        <v>39</v>
      </c>
      <c r="E24" s="131" t="s">
        <v>40</v>
      </c>
      <c r="F24" s="132">
        <v>10955.695</v>
      </c>
    </row>
    <row r="25" spans="1:6" s="4" customFormat="1" ht="15.75">
      <c r="A25" s="130" t="s">
        <v>43</v>
      </c>
      <c r="B25" s="110" t="s">
        <v>35</v>
      </c>
      <c r="C25" s="110">
        <v>800</v>
      </c>
      <c r="D25" s="131"/>
      <c r="E25" s="131"/>
      <c r="F25" s="132">
        <f>F26</f>
        <v>45</v>
      </c>
    </row>
    <row r="26" spans="1:6" s="4" customFormat="1" ht="15.75">
      <c r="A26" s="36" t="s">
        <v>44</v>
      </c>
      <c r="B26" s="110" t="s">
        <v>35</v>
      </c>
      <c r="C26" s="110">
        <v>850</v>
      </c>
      <c r="D26" s="131"/>
      <c r="E26" s="131"/>
      <c r="F26" s="132">
        <f>F27</f>
        <v>45</v>
      </c>
    </row>
    <row r="27" spans="1:6" s="4" customFormat="1" ht="15.75">
      <c r="A27" s="130" t="s">
        <v>38</v>
      </c>
      <c r="B27" s="110" t="s">
        <v>35</v>
      </c>
      <c r="C27" s="110">
        <v>850</v>
      </c>
      <c r="D27" s="131" t="s">
        <v>39</v>
      </c>
      <c r="E27" s="131" t="s">
        <v>40</v>
      </c>
      <c r="F27" s="132">
        <v>45</v>
      </c>
    </row>
    <row r="28" spans="1:6" s="4" customFormat="1" ht="38.25">
      <c r="A28" s="148" t="s">
        <v>341</v>
      </c>
      <c r="B28" s="32" t="s">
        <v>337</v>
      </c>
      <c r="C28" s="204"/>
      <c r="D28" s="185"/>
      <c r="E28" s="185"/>
      <c r="F28" s="150">
        <f>F29</f>
        <v>3872</v>
      </c>
    </row>
    <row r="29" spans="1:6" s="4" customFormat="1" ht="24.75" customHeight="1">
      <c r="A29" s="148" t="s">
        <v>342</v>
      </c>
      <c r="B29" s="16" t="s">
        <v>338</v>
      </c>
      <c r="C29" s="204"/>
      <c r="D29" s="185"/>
      <c r="E29" s="185"/>
      <c r="F29" s="150">
        <f>F30+F34</f>
        <v>3872</v>
      </c>
    </row>
    <row r="30" spans="1:6" s="4" customFormat="1" ht="29.25" customHeight="1" hidden="1">
      <c r="A30" s="148" t="s">
        <v>343</v>
      </c>
      <c r="B30" s="16" t="s">
        <v>339</v>
      </c>
      <c r="C30" s="204"/>
      <c r="D30" s="185"/>
      <c r="E30" s="185"/>
      <c r="F30" s="150">
        <f>F31</f>
        <v>0</v>
      </c>
    </row>
    <row r="31" spans="1:6" s="4" customFormat="1" ht="25.5" hidden="1">
      <c r="A31" s="148" t="s">
        <v>276</v>
      </c>
      <c r="B31" s="16" t="s">
        <v>339</v>
      </c>
      <c r="C31" s="204">
        <v>400</v>
      </c>
      <c r="D31" s="185"/>
      <c r="E31" s="185"/>
      <c r="F31" s="150">
        <f>F32</f>
        <v>0</v>
      </c>
    </row>
    <row r="32" spans="1:6" s="4" customFormat="1" ht="15.75" hidden="1">
      <c r="A32" s="148" t="s">
        <v>145</v>
      </c>
      <c r="B32" s="16" t="s">
        <v>339</v>
      </c>
      <c r="C32" s="204">
        <v>410</v>
      </c>
      <c r="D32" s="185"/>
      <c r="E32" s="185"/>
      <c r="F32" s="150">
        <f>F33</f>
        <v>0</v>
      </c>
    </row>
    <row r="33" spans="1:6" s="4" customFormat="1" ht="15.75" hidden="1">
      <c r="A33" s="148" t="s">
        <v>38</v>
      </c>
      <c r="B33" s="16" t="s">
        <v>339</v>
      </c>
      <c r="C33" s="204">
        <v>410</v>
      </c>
      <c r="D33" s="185" t="s">
        <v>39</v>
      </c>
      <c r="E33" s="185" t="s">
        <v>40</v>
      </c>
      <c r="F33" s="150">
        <v>0</v>
      </c>
    </row>
    <row r="34" spans="1:6" s="4" customFormat="1" ht="25.5">
      <c r="A34" s="148" t="s">
        <v>344</v>
      </c>
      <c r="B34" s="16" t="s">
        <v>340</v>
      </c>
      <c r="C34" s="204"/>
      <c r="D34" s="185"/>
      <c r="E34" s="185"/>
      <c r="F34" s="150">
        <f>F35</f>
        <v>3872</v>
      </c>
    </row>
    <row r="35" spans="1:6" s="4" customFormat="1" ht="25.5">
      <c r="A35" s="148" t="s">
        <v>276</v>
      </c>
      <c r="B35" s="16" t="s">
        <v>340</v>
      </c>
      <c r="C35" s="204">
        <v>400</v>
      </c>
      <c r="D35" s="185"/>
      <c r="E35" s="185"/>
      <c r="F35" s="150">
        <f>F36</f>
        <v>3872</v>
      </c>
    </row>
    <row r="36" spans="1:6" s="4" customFormat="1" ht="15.75">
      <c r="A36" s="148" t="s">
        <v>145</v>
      </c>
      <c r="B36" s="16" t="s">
        <v>340</v>
      </c>
      <c r="C36" s="204">
        <v>410</v>
      </c>
      <c r="D36" s="185"/>
      <c r="E36" s="185"/>
      <c r="F36" s="150">
        <f>F37</f>
        <v>3872</v>
      </c>
    </row>
    <row r="37" spans="1:6" s="4" customFormat="1" ht="15.75">
      <c r="A37" s="148" t="s">
        <v>38</v>
      </c>
      <c r="B37" s="16" t="s">
        <v>340</v>
      </c>
      <c r="C37" s="204">
        <v>410</v>
      </c>
      <c r="D37" s="185" t="s">
        <v>39</v>
      </c>
      <c r="E37" s="185" t="s">
        <v>40</v>
      </c>
      <c r="F37" s="80">
        <v>3872</v>
      </c>
    </row>
    <row r="38" spans="1:6" s="4" customFormat="1" ht="40.5">
      <c r="A38" s="122" t="s">
        <v>45</v>
      </c>
      <c r="B38" s="128" t="s">
        <v>46</v>
      </c>
      <c r="C38" s="128"/>
      <c r="D38" s="124"/>
      <c r="E38" s="124"/>
      <c r="F38" s="125">
        <f>F39</f>
        <v>650</v>
      </c>
    </row>
    <row r="39" spans="1:6" s="4" customFormat="1" ht="38.25">
      <c r="A39" s="126" t="s">
        <v>47</v>
      </c>
      <c r="B39" s="127" t="s">
        <v>48</v>
      </c>
      <c r="C39" s="127"/>
      <c r="D39" s="124"/>
      <c r="E39" s="124"/>
      <c r="F39" s="129">
        <f>SUM(F40)</f>
        <v>650</v>
      </c>
    </row>
    <row r="40" spans="1:6" s="4" customFormat="1" ht="25.5">
      <c r="A40" s="130" t="s">
        <v>49</v>
      </c>
      <c r="B40" s="110" t="s">
        <v>50</v>
      </c>
      <c r="C40" s="110"/>
      <c r="D40" s="131"/>
      <c r="E40" s="131"/>
      <c r="F40" s="132">
        <f>F42</f>
        <v>650</v>
      </c>
    </row>
    <row r="41" spans="1:6" s="4" customFormat="1" ht="25.5">
      <c r="A41" s="130" t="s">
        <v>41</v>
      </c>
      <c r="B41" s="110" t="s">
        <v>50</v>
      </c>
      <c r="C41" s="110">
        <v>200</v>
      </c>
      <c r="D41" s="131"/>
      <c r="E41" s="131"/>
      <c r="F41" s="132">
        <f>F42</f>
        <v>650</v>
      </c>
    </row>
    <row r="42" spans="1:6" s="4" customFormat="1" ht="25.5">
      <c r="A42" s="36" t="s">
        <v>42</v>
      </c>
      <c r="B42" s="110" t="s">
        <v>50</v>
      </c>
      <c r="C42" s="110">
        <v>240</v>
      </c>
      <c r="D42" s="131"/>
      <c r="E42" s="131"/>
      <c r="F42" s="132">
        <f>F43</f>
        <v>650</v>
      </c>
    </row>
    <row r="43" spans="1:6" s="4" customFormat="1" ht="15.75">
      <c r="A43" s="130" t="s">
        <v>38</v>
      </c>
      <c r="B43" s="110" t="s">
        <v>50</v>
      </c>
      <c r="C43" s="110">
        <v>240</v>
      </c>
      <c r="D43" s="131" t="s">
        <v>39</v>
      </c>
      <c r="E43" s="131" t="s">
        <v>40</v>
      </c>
      <c r="F43" s="132">
        <v>650</v>
      </c>
    </row>
    <row r="44" spans="1:6" s="4" customFormat="1" ht="51">
      <c r="A44" s="119" t="s">
        <v>677</v>
      </c>
      <c r="B44" s="19" t="s">
        <v>671</v>
      </c>
      <c r="C44" s="112"/>
      <c r="D44" s="120"/>
      <c r="E44" s="120"/>
      <c r="F44" s="121">
        <f>F45</f>
        <v>30.7</v>
      </c>
    </row>
    <row r="45" spans="1:6" s="4" customFormat="1" ht="60.75" customHeight="1">
      <c r="A45" s="133" t="s">
        <v>672</v>
      </c>
      <c r="B45" s="127" t="s">
        <v>673</v>
      </c>
      <c r="C45" s="127"/>
      <c r="D45" s="124"/>
      <c r="E45" s="124"/>
      <c r="F45" s="129">
        <f>SUM(F46)</f>
        <v>30.7</v>
      </c>
    </row>
    <row r="46" spans="1:6" s="4" customFormat="1" ht="25.5">
      <c r="A46" s="130" t="s">
        <v>675</v>
      </c>
      <c r="B46" s="39" t="s">
        <v>674</v>
      </c>
      <c r="C46" s="110"/>
      <c r="D46" s="131"/>
      <c r="E46" s="131"/>
      <c r="F46" s="132">
        <f>F48</f>
        <v>30.7</v>
      </c>
    </row>
    <row r="47" spans="1:6" s="4" customFormat="1" ht="25.5">
      <c r="A47" s="130" t="s">
        <v>41</v>
      </c>
      <c r="B47" s="39" t="s">
        <v>674</v>
      </c>
      <c r="C47" s="110">
        <v>200</v>
      </c>
      <c r="D47" s="131"/>
      <c r="E47" s="131"/>
      <c r="F47" s="132">
        <f>F48</f>
        <v>30.7</v>
      </c>
    </row>
    <row r="48" spans="1:6" s="4" customFormat="1" ht="25.5">
      <c r="A48" s="36" t="s">
        <v>42</v>
      </c>
      <c r="B48" s="39" t="s">
        <v>674</v>
      </c>
      <c r="C48" s="110">
        <v>240</v>
      </c>
      <c r="D48" s="131"/>
      <c r="E48" s="131"/>
      <c r="F48" s="132">
        <f>F49</f>
        <v>30.7</v>
      </c>
    </row>
    <row r="49" spans="1:6" s="4" customFormat="1" ht="18.75" customHeight="1">
      <c r="A49" s="134" t="s">
        <v>56</v>
      </c>
      <c r="B49" s="39" t="s">
        <v>674</v>
      </c>
      <c r="C49" s="110">
        <v>240</v>
      </c>
      <c r="D49" s="131" t="s">
        <v>57</v>
      </c>
      <c r="E49" s="131" t="s">
        <v>58</v>
      </c>
      <c r="F49" s="132">
        <v>30.7</v>
      </c>
    </row>
    <row r="50" spans="1:6" s="107" customFormat="1" ht="65.25" customHeight="1">
      <c r="A50" s="119" t="s">
        <v>369</v>
      </c>
      <c r="B50" s="112" t="s">
        <v>59</v>
      </c>
      <c r="C50" s="112"/>
      <c r="D50" s="131"/>
      <c r="E50" s="131"/>
      <c r="F50" s="121">
        <f>F53</f>
        <v>1330.949</v>
      </c>
    </row>
    <row r="51" spans="1:6" s="107" customFormat="1" ht="59.25" customHeight="1" hidden="1">
      <c r="A51" s="126" t="s">
        <v>358</v>
      </c>
      <c r="B51" s="127" t="s">
        <v>61</v>
      </c>
      <c r="C51" s="127"/>
      <c r="D51" s="124"/>
      <c r="E51" s="124"/>
      <c r="F51" s="129">
        <f>F52</f>
        <v>0</v>
      </c>
    </row>
    <row r="52" spans="1:6" s="107" customFormat="1" ht="27.75" customHeight="1" hidden="1">
      <c r="A52" s="126" t="s">
        <v>62</v>
      </c>
      <c r="B52" s="127" t="s">
        <v>63</v>
      </c>
      <c r="C52" s="127"/>
      <c r="D52" s="124"/>
      <c r="E52" s="124"/>
      <c r="F52" s="129">
        <v>0</v>
      </c>
    </row>
    <row r="53" spans="1:6" s="107" customFormat="1" ht="48" customHeight="1">
      <c r="A53" s="130" t="s">
        <v>370</v>
      </c>
      <c r="B53" s="16" t="s">
        <v>457</v>
      </c>
      <c r="C53" s="110"/>
      <c r="D53" s="131"/>
      <c r="E53" s="131"/>
      <c r="F53" s="132">
        <f>F54</f>
        <v>1330.949</v>
      </c>
    </row>
    <row r="54" spans="1:6" s="107" customFormat="1" ht="21" customHeight="1">
      <c r="A54" s="130" t="s">
        <v>66</v>
      </c>
      <c r="B54" s="16" t="s">
        <v>457</v>
      </c>
      <c r="C54" s="110">
        <v>300</v>
      </c>
      <c r="D54" s="110"/>
      <c r="E54" s="110"/>
      <c r="F54" s="132">
        <f>F55</f>
        <v>1330.949</v>
      </c>
    </row>
    <row r="55" spans="1:6" s="107" customFormat="1" ht="31.5" customHeight="1">
      <c r="A55" s="130" t="s">
        <v>67</v>
      </c>
      <c r="B55" s="16" t="s">
        <v>457</v>
      </c>
      <c r="C55" s="110">
        <v>320</v>
      </c>
      <c r="D55" s="110"/>
      <c r="E55" s="131"/>
      <c r="F55" s="132">
        <f>F74</f>
        <v>1330.949</v>
      </c>
    </row>
    <row r="56" spans="1:6" s="107" customFormat="1" ht="21.75" customHeight="1" hidden="1">
      <c r="A56" s="130" t="s">
        <v>68</v>
      </c>
      <c r="B56" s="110" t="s">
        <v>312</v>
      </c>
      <c r="C56" s="110">
        <v>320</v>
      </c>
      <c r="D56" s="110">
        <v>10</v>
      </c>
      <c r="E56" s="131" t="s">
        <v>69</v>
      </c>
      <c r="F56" s="132">
        <v>0</v>
      </c>
    </row>
    <row r="57" spans="1:6" s="107" customFormat="1" ht="17.25" customHeight="1" hidden="1">
      <c r="A57" s="130" t="s">
        <v>64</v>
      </c>
      <c r="B57" s="110" t="s">
        <v>65</v>
      </c>
      <c r="C57" s="110"/>
      <c r="D57" s="131"/>
      <c r="E57" s="131"/>
      <c r="F57" s="132">
        <f>F58</f>
        <v>0</v>
      </c>
    </row>
    <row r="58" spans="1:6" s="107" customFormat="1" ht="21" customHeight="1" hidden="1">
      <c r="A58" s="130" t="s">
        <v>66</v>
      </c>
      <c r="B58" s="110" t="s">
        <v>65</v>
      </c>
      <c r="C58" s="110">
        <v>300</v>
      </c>
      <c r="D58" s="110"/>
      <c r="E58" s="110"/>
      <c r="F58" s="132">
        <f>F59</f>
        <v>0</v>
      </c>
    </row>
    <row r="59" spans="1:6" s="107" customFormat="1" ht="22.5" customHeight="1" hidden="1">
      <c r="A59" s="130" t="s">
        <v>67</v>
      </c>
      <c r="B59" s="110" t="s">
        <v>65</v>
      </c>
      <c r="C59" s="110">
        <v>320</v>
      </c>
      <c r="D59" s="110"/>
      <c r="E59" s="110"/>
      <c r="F59" s="132">
        <f>F60</f>
        <v>0</v>
      </c>
    </row>
    <row r="60" spans="1:6" s="107" customFormat="1" ht="24" customHeight="1" hidden="1">
      <c r="A60" s="130" t="s">
        <v>68</v>
      </c>
      <c r="B60" s="110" t="s">
        <v>65</v>
      </c>
      <c r="C60" s="110">
        <v>320</v>
      </c>
      <c r="D60" s="131" t="s">
        <v>242</v>
      </c>
      <c r="E60" s="131" t="s">
        <v>69</v>
      </c>
      <c r="F60" s="132">
        <v>0</v>
      </c>
    </row>
    <row r="61" spans="1:6" s="107" customFormat="1" ht="25.5" customHeight="1" hidden="1">
      <c r="A61" s="130" t="s">
        <v>294</v>
      </c>
      <c r="B61" s="110" t="s">
        <v>65</v>
      </c>
      <c r="C61" s="110"/>
      <c r="D61" s="131"/>
      <c r="E61" s="131"/>
      <c r="F61" s="132">
        <f>F62</f>
        <v>0</v>
      </c>
    </row>
    <row r="62" spans="1:6" s="4" customFormat="1" ht="25.5" customHeight="1" hidden="1">
      <c r="A62" s="130" t="s">
        <v>66</v>
      </c>
      <c r="B62" s="110" t="s">
        <v>65</v>
      </c>
      <c r="C62" s="110">
        <v>300</v>
      </c>
      <c r="D62" s="110"/>
      <c r="E62" s="110"/>
      <c r="F62" s="132">
        <f>F63</f>
        <v>0</v>
      </c>
    </row>
    <row r="63" spans="1:6" s="4" customFormat="1" ht="23.25" customHeight="1" hidden="1">
      <c r="A63" s="130" t="s">
        <v>67</v>
      </c>
      <c r="B63" s="110" t="s">
        <v>65</v>
      </c>
      <c r="C63" s="110">
        <v>320</v>
      </c>
      <c r="D63" s="110"/>
      <c r="E63" s="110"/>
      <c r="F63" s="132">
        <f>F64</f>
        <v>0</v>
      </c>
    </row>
    <row r="64" spans="1:6" s="4" customFormat="1" ht="21" customHeight="1" hidden="1">
      <c r="A64" s="130" t="s">
        <v>68</v>
      </c>
      <c r="B64" s="110" t="s">
        <v>65</v>
      </c>
      <c r="C64" s="110">
        <v>320</v>
      </c>
      <c r="D64" s="110">
        <v>10</v>
      </c>
      <c r="E64" s="131" t="s">
        <v>69</v>
      </c>
      <c r="F64" s="132"/>
    </row>
    <row r="65" spans="1:6" s="4" customFormat="1" ht="22.5" customHeight="1" hidden="1">
      <c r="A65" s="122" t="s">
        <v>70</v>
      </c>
      <c r="B65" s="128" t="s">
        <v>71</v>
      </c>
      <c r="C65" s="110"/>
      <c r="D65" s="110"/>
      <c r="E65" s="131"/>
      <c r="F65" s="125">
        <f>F66</f>
        <v>1330.949</v>
      </c>
    </row>
    <row r="66" spans="1:6" s="4" customFormat="1" ht="24.75" customHeight="1" hidden="1">
      <c r="A66" s="126" t="s">
        <v>72</v>
      </c>
      <c r="B66" s="127" t="s">
        <v>73</v>
      </c>
      <c r="C66" s="127"/>
      <c r="D66" s="127"/>
      <c r="E66" s="124"/>
      <c r="F66" s="129">
        <f>F67+F71</f>
        <v>1330.949</v>
      </c>
    </row>
    <row r="67" spans="1:6" s="4" customFormat="1" ht="32.25" customHeight="1" hidden="1">
      <c r="A67" s="135" t="s">
        <v>74</v>
      </c>
      <c r="B67" s="110" t="s">
        <v>75</v>
      </c>
      <c r="C67" s="110"/>
      <c r="D67" s="110"/>
      <c r="E67" s="131"/>
      <c r="F67" s="132">
        <f>F68</f>
        <v>0</v>
      </c>
    </row>
    <row r="68" spans="1:6" s="4" customFormat="1" ht="22.5" customHeight="1" hidden="1">
      <c r="A68" s="130" t="s">
        <v>66</v>
      </c>
      <c r="B68" s="110" t="s">
        <v>75</v>
      </c>
      <c r="C68" s="110">
        <v>300</v>
      </c>
      <c r="D68" s="110"/>
      <c r="E68" s="110"/>
      <c r="F68" s="132">
        <f>F69</f>
        <v>0</v>
      </c>
    </row>
    <row r="69" spans="1:6" s="4" customFormat="1" ht="26.25" customHeight="1" hidden="1">
      <c r="A69" s="130" t="s">
        <v>67</v>
      </c>
      <c r="B69" s="110" t="s">
        <v>75</v>
      </c>
      <c r="C69" s="110">
        <v>320</v>
      </c>
      <c r="D69" s="110"/>
      <c r="E69" s="110"/>
      <c r="F69" s="132">
        <f>F70</f>
        <v>0</v>
      </c>
    </row>
    <row r="70" spans="1:6" s="4" customFormat="1" ht="32.25" customHeight="1" hidden="1">
      <c r="A70" s="130" t="s">
        <v>68</v>
      </c>
      <c r="B70" s="110" t="s">
        <v>75</v>
      </c>
      <c r="C70" s="110">
        <v>320</v>
      </c>
      <c r="D70" s="110">
        <v>10</v>
      </c>
      <c r="E70" s="131" t="s">
        <v>69</v>
      </c>
      <c r="F70" s="132">
        <v>0</v>
      </c>
    </row>
    <row r="71" spans="1:6" s="107" customFormat="1" ht="30" customHeight="1" hidden="1">
      <c r="A71" s="130" t="s">
        <v>74</v>
      </c>
      <c r="B71" s="110" t="s">
        <v>75</v>
      </c>
      <c r="C71" s="110"/>
      <c r="D71" s="110"/>
      <c r="E71" s="131"/>
      <c r="F71" s="132">
        <f>F72</f>
        <v>1330.949</v>
      </c>
    </row>
    <row r="72" spans="1:6" s="107" customFormat="1" ht="8.25" customHeight="1" hidden="1">
      <c r="A72" s="130" t="s">
        <v>66</v>
      </c>
      <c r="B72" s="110" t="s">
        <v>75</v>
      </c>
      <c r="C72" s="110">
        <v>300</v>
      </c>
      <c r="D72" s="110"/>
      <c r="E72" s="110"/>
      <c r="F72" s="132">
        <f>F73</f>
        <v>1330.949</v>
      </c>
    </row>
    <row r="73" spans="1:6" s="107" customFormat="1" ht="7.5" customHeight="1" hidden="1">
      <c r="A73" s="130" t="s">
        <v>67</v>
      </c>
      <c r="B73" s="110" t="s">
        <v>75</v>
      </c>
      <c r="C73" s="110">
        <v>320</v>
      </c>
      <c r="D73" s="110"/>
      <c r="E73" s="110"/>
      <c r="F73" s="132">
        <f>F74</f>
        <v>1330.949</v>
      </c>
    </row>
    <row r="74" spans="1:6" s="107" customFormat="1" ht="24.75" customHeight="1">
      <c r="A74" s="130" t="s">
        <v>477</v>
      </c>
      <c r="B74" s="110" t="s">
        <v>75</v>
      </c>
      <c r="C74" s="110">
        <v>320</v>
      </c>
      <c r="D74" s="131" t="s">
        <v>242</v>
      </c>
      <c r="E74" s="131" t="s">
        <v>57</v>
      </c>
      <c r="F74" s="132">
        <v>1330.949</v>
      </c>
    </row>
    <row r="75" spans="1:6" s="4" customFormat="1" ht="38.25">
      <c r="A75" s="119" t="s">
        <v>76</v>
      </c>
      <c r="B75" s="112" t="s">
        <v>77</v>
      </c>
      <c r="C75" s="112"/>
      <c r="D75" s="120"/>
      <c r="E75" s="120"/>
      <c r="F75" s="121">
        <f>F76+F87+F111</f>
        <v>32154.88</v>
      </c>
    </row>
    <row r="76" spans="1:6" s="4" customFormat="1" ht="27">
      <c r="A76" s="122" t="s">
        <v>78</v>
      </c>
      <c r="B76" s="128" t="s">
        <v>79</v>
      </c>
      <c r="C76" s="128"/>
      <c r="D76" s="124"/>
      <c r="E76" s="124"/>
      <c r="F76" s="125">
        <f>F77+F82</f>
        <v>702.13</v>
      </c>
    </row>
    <row r="77" spans="1:6" s="107" customFormat="1" ht="25.5">
      <c r="A77" s="126" t="s">
        <v>80</v>
      </c>
      <c r="B77" s="127" t="s">
        <v>81</v>
      </c>
      <c r="C77" s="127"/>
      <c r="D77" s="124"/>
      <c r="E77" s="124"/>
      <c r="F77" s="129">
        <f>F80</f>
        <v>343.68</v>
      </c>
    </row>
    <row r="78" spans="1:6" s="107" customFormat="1" ht="15.75">
      <c r="A78" s="130" t="s">
        <v>82</v>
      </c>
      <c r="B78" s="110" t="s">
        <v>83</v>
      </c>
      <c r="C78" s="110"/>
      <c r="D78" s="131"/>
      <c r="E78" s="131"/>
      <c r="F78" s="132">
        <f>F81</f>
        <v>343.68</v>
      </c>
    </row>
    <row r="79" spans="1:6" s="107" customFormat="1" ht="25.5">
      <c r="A79" s="130" t="s">
        <v>41</v>
      </c>
      <c r="B79" s="110" t="s">
        <v>83</v>
      </c>
      <c r="C79" s="110">
        <v>200</v>
      </c>
      <c r="D79" s="131"/>
      <c r="E79" s="131"/>
      <c r="F79" s="132">
        <f>F80</f>
        <v>343.68</v>
      </c>
    </row>
    <row r="80" spans="1:6" s="107" customFormat="1" ht="25.5">
      <c r="A80" s="36" t="s">
        <v>42</v>
      </c>
      <c r="B80" s="110" t="s">
        <v>83</v>
      </c>
      <c r="C80" s="110">
        <v>240</v>
      </c>
      <c r="D80" s="131"/>
      <c r="E80" s="131"/>
      <c r="F80" s="132">
        <f>F81</f>
        <v>343.68</v>
      </c>
    </row>
    <row r="81" spans="1:6" s="107" customFormat="1" ht="15.75">
      <c r="A81" s="130" t="s">
        <v>323</v>
      </c>
      <c r="B81" s="110" t="s">
        <v>83</v>
      </c>
      <c r="C81" s="110">
        <v>240</v>
      </c>
      <c r="D81" s="131" t="s">
        <v>85</v>
      </c>
      <c r="E81" s="131" t="s">
        <v>85</v>
      </c>
      <c r="F81" s="132">
        <v>343.68</v>
      </c>
    </row>
    <row r="82" spans="1:6" s="4" customFormat="1" ht="25.5">
      <c r="A82" s="31" t="s">
        <v>86</v>
      </c>
      <c r="B82" s="127" t="s">
        <v>87</v>
      </c>
      <c r="C82" s="127"/>
      <c r="D82" s="124"/>
      <c r="E82" s="124"/>
      <c r="F82" s="129">
        <f>SUM(F85)</f>
        <v>358.45</v>
      </c>
    </row>
    <row r="83" spans="1:6" s="4" customFormat="1" ht="15.75">
      <c r="A83" s="130" t="s">
        <v>88</v>
      </c>
      <c r="B83" s="110" t="s">
        <v>89</v>
      </c>
      <c r="C83" s="110"/>
      <c r="D83" s="131"/>
      <c r="E83" s="131"/>
      <c r="F83" s="132">
        <f>F86</f>
        <v>358.45</v>
      </c>
    </row>
    <row r="84" spans="1:6" s="4" customFormat="1" ht="25.5">
      <c r="A84" s="130" t="s">
        <v>41</v>
      </c>
      <c r="B84" s="110" t="s">
        <v>89</v>
      </c>
      <c r="C84" s="110">
        <v>200</v>
      </c>
      <c r="D84" s="131"/>
      <c r="E84" s="131"/>
      <c r="F84" s="132">
        <f>F85</f>
        <v>358.45</v>
      </c>
    </row>
    <row r="85" spans="1:6" s="4" customFormat="1" ht="25.5">
      <c r="A85" s="36" t="s">
        <v>42</v>
      </c>
      <c r="B85" s="110" t="s">
        <v>89</v>
      </c>
      <c r="C85" s="110">
        <v>240</v>
      </c>
      <c r="D85" s="131"/>
      <c r="E85" s="131"/>
      <c r="F85" s="132">
        <f>F86</f>
        <v>358.45</v>
      </c>
    </row>
    <row r="86" spans="1:6" s="4" customFormat="1" ht="15.75">
      <c r="A86" s="130" t="s">
        <v>84</v>
      </c>
      <c r="B86" s="110" t="s">
        <v>89</v>
      </c>
      <c r="C86" s="110">
        <v>240</v>
      </c>
      <c r="D86" s="131" t="s">
        <v>85</v>
      </c>
      <c r="E86" s="131" t="s">
        <v>85</v>
      </c>
      <c r="F86" s="132">
        <v>358.45</v>
      </c>
    </row>
    <row r="87" spans="1:6" s="4" customFormat="1" ht="40.5">
      <c r="A87" s="122" t="s">
        <v>90</v>
      </c>
      <c r="B87" s="128" t="s">
        <v>91</v>
      </c>
      <c r="C87" s="128"/>
      <c r="D87" s="124"/>
      <c r="E87" s="124"/>
      <c r="F87" s="125">
        <f>F88</f>
        <v>29910.875</v>
      </c>
    </row>
    <row r="88" spans="1:6" s="4" customFormat="1" ht="25.5">
      <c r="A88" s="126" t="s">
        <v>92</v>
      </c>
      <c r="B88" s="127" t="s">
        <v>93</v>
      </c>
      <c r="C88" s="127"/>
      <c r="D88" s="124"/>
      <c r="E88" s="124"/>
      <c r="F88" s="129">
        <f>F89+F107+F103</f>
        <v>29910.875</v>
      </c>
    </row>
    <row r="89" spans="1:6" s="4" customFormat="1" ht="25.5">
      <c r="A89" s="130" t="s">
        <v>34</v>
      </c>
      <c r="B89" s="110" t="s">
        <v>94</v>
      </c>
      <c r="C89" s="110"/>
      <c r="D89" s="131"/>
      <c r="E89" s="131"/>
      <c r="F89" s="132">
        <f>F90+F93+F100</f>
        <v>19995.075</v>
      </c>
    </row>
    <row r="90" spans="1:6" s="4" customFormat="1" ht="51">
      <c r="A90" s="130" t="s">
        <v>36</v>
      </c>
      <c r="B90" s="110" t="s">
        <v>94</v>
      </c>
      <c r="C90" s="110">
        <v>100</v>
      </c>
      <c r="D90" s="131"/>
      <c r="E90" s="131"/>
      <c r="F90" s="132">
        <f>F91</f>
        <v>13438.02</v>
      </c>
    </row>
    <row r="91" spans="1:6" s="4" customFormat="1" ht="15.75">
      <c r="A91" s="36" t="s">
        <v>37</v>
      </c>
      <c r="B91" s="110" t="s">
        <v>94</v>
      </c>
      <c r="C91" s="110">
        <v>110</v>
      </c>
      <c r="D91" s="131"/>
      <c r="E91" s="131"/>
      <c r="F91" s="132">
        <f>F92</f>
        <v>13438.02</v>
      </c>
    </row>
    <row r="92" spans="1:6" s="4" customFormat="1" ht="15.75">
      <c r="A92" s="130" t="s">
        <v>95</v>
      </c>
      <c r="B92" s="110" t="s">
        <v>94</v>
      </c>
      <c r="C92" s="110">
        <v>110</v>
      </c>
      <c r="D92" s="131" t="s">
        <v>96</v>
      </c>
      <c r="E92" s="131" t="s">
        <v>40</v>
      </c>
      <c r="F92" s="132">
        <v>13438.02</v>
      </c>
    </row>
    <row r="93" spans="1:6" s="4" customFormat="1" ht="25.5">
      <c r="A93" s="130" t="s">
        <v>41</v>
      </c>
      <c r="B93" s="110" t="s">
        <v>94</v>
      </c>
      <c r="C93" s="110">
        <v>200</v>
      </c>
      <c r="D93" s="131"/>
      <c r="E93" s="131"/>
      <c r="F93" s="132">
        <f>F94</f>
        <v>6556.055</v>
      </c>
    </row>
    <row r="94" spans="1:6" s="4" customFormat="1" ht="25.5">
      <c r="A94" s="36" t="s">
        <v>42</v>
      </c>
      <c r="B94" s="110" t="s">
        <v>94</v>
      </c>
      <c r="C94" s="110">
        <v>240</v>
      </c>
      <c r="D94" s="131"/>
      <c r="E94" s="131"/>
      <c r="F94" s="132">
        <f>F95</f>
        <v>6556.055</v>
      </c>
    </row>
    <row r="95" spans="1:6" s="4" customFormat="1" ht="15" customHeight="1">
      <c r="A95" s="130" t="s">
        <v>95</v>
      </c>
      <c r="B95" s="110" t="s">
        <v>94</v>
      </c>
      <c r="C95" s="110">
        <v>240</v>
      </c>
      <c r="D95" s="131" t="s">
        <v>96</v>
      </c>
      <c r="E95" s="131" t="s">
        <v>40</v>
      </c>
      <c r="F95" s="132">
        <v>6556.055</v>
      </c>
    </row>
    <row r="96" spans="1:6" s="4" customFormat="1" ht="25.5" hidden="1">
      <c r="A96" s="34" t="s">
        <v>100</v>
      </c>
      <c r="B96" s="77" t="s">
        <v>361</v>
      </c>
      <c r="C96" s="110"/>
      <c r="D96" s="131"/>
      <c r="E96" s="131"/>
      <c r="F96" s="132">
        <f>F97</f>
        <v>0</v>
      </c>
    </row>
    <row r="97" spans="1:6" s="4" customFormat="1" ht="25.5" hidden="1">
      <c r="A97" s="36" t="s">
        <v>41</v>
      </c>
      <c r="B97" s="77" t="s">
        <v>361</v>
      </c>
      <c r="C97" s="110">
        <v>200</v>
      </c>
      <c r="D97" s="131"/>
      <c r="E97" s="131"/>
      <c r="F97" s="132">
        <f>F98</f>
        <v>0</v>
      </c>
    </row>
    <row r="98" spans="1:6" s="4" customFormat="1" ht="25.5" hidden="1">
      <c r="A98" s="36" t="s">
        <v>181</v>
      </c>
      <c r="B98" s="77" t="s">
        <v>361</v>
      </c>
      <c r="C98" s="110">
        <v>240</v>
      </c>
      <c r="D98" s="131"/>
      <c r="E98" s="131"/>
      <c r="F98" s="132">
        <v>0</v>
      </c>
    </row>
    <row r="99" spans="1:6" s="4" customFormat="1" ht="15.75" hidden="1">
      <c r="A99" s="130" t="s">
        <v>95</v>
      </c>
      <c r="B99" s="77" t="s">
        <v>361</v>
      </c>
      <c r="C99" s="110">
        <v>240</v>
      </c>
      <c r="D99" s="131" t="s">
        <v>96</v>
      </c>
      <c r="E99" s="131" t="s">
        <v>40</v>
      </c>
      <c r="F99" s="132">
        <v>0</v>
      </c>
    </row>
    <row r="100" spans="1:6" s="4" customFormat="1" ht="15.75">
      <c r="A100" s="130" t="s">
        <v>43</v>
      </c>
      <c r="B100" s="110" t="s">
        <v>94</v>
      </c>
      <c r="C100" s="110">
        <v>800</v>
      </c>
      <c r="D100" s="131"/>
      <c r="E100" s="131"/>
      <c r="F100" s="132">
        <v>1</v>
      </c>
    </row>
    <row r="101" spans="1:6" s="4" customFormat="1" ht="15.75">
      <c r="A101" s="62" t="s">
        <v>44</v>
      </c>
      <c r="B101" s="110" t="s">
        <v>94</v>
      </c>
      <c r="C101" s="110">
        <v>850</v>
      </c>
      <c r="D101" s="131"/>
      <c r="E101" s="131"/>
      <c r="F101" s="132">
        <v>1</v>
      </c>
    </row>
    <row r="102" spans="1:6" s="4" customFormat="1" ht="15" customHeight="1">
      <c r="A102" s="130" t="s">
        <v>95</v>
      </c>
      <c r="B102" s="110" t="s">
        <v>94</v>
      </c>
      <c r="C102" s="110">
        <v>850</v>
      </c>
      <c r="D102" s="131" t="s">
        <v>96</v>
      </c>
      <c r="E102" s="131" t="s">
        <v>40</v>
      </c>
      <c r="F102" s="132">
        <v>1</v>
      </c>
    </row>
    <row r="103" spans="1:6" s="4" customFormat="1" ht="25.5" hidden="1">
      <c r="A103" s="34" t="s">
        <v>363</v>
      </c>
      <c r="B103" s="77" t="s">
        <v>371</v>
      </c>
      <c r="C103" s="110"/>
      <c r="D103" s="131"/>
      <c r="E103" s="131"/>
      <c r="F103" s="132">
        <v>0</v>
      </c>
    </row>
    <row r="104" spans="1:6" s="4" customFormat="1" ht="25.5" hidden="1">
      <c r="A104" s="36" t="s">
        <v>41</v>
      </c>
      <c r="B104" s="77" t="s">
        <v>371</v>
      </c>
      <c r="C104" s="110">
        <v>200</v>
      </c>
      <c r="D104" s="131"/>
      <c r="E104" s="131"/>
      <c r="F104" s="132">
        <v>0</v>
      </c>
    </row>
    <row r="105" spans="1:6" s="4" customFormat="1" ht="25.5" hidden="1">
      <c r="A105" s="36" t="s">
        <v>181</v>
      </c>
      <c r="B105" s="77" t="s">
        <v>371</v>
      </c>
      <c r="C105" s="110">
        <v>240</v>
      </c>
      <c r="D105" s="131"/>
      <c r="E105" s="131"/>
      <c r="F105" s="132">
        <v>0</v>
      </c>
    </row>
    <row r="106" spans="1:6" s="4" customFormat="1" ht="15.75" hidden="1">
      <c r="A106" s="130" t="s">
        <v>95</v>
      </c>
      <c r="B106" s="77" t="s">
        <v>371</v>
      </c>
      <c r="C106" s="110">
        <v>240</v>
      </c>
      <c r="D106" s="131" t="s">
        <v>96</v>
      </c>
      <c r="E106" s="131" t="s">
        <v>40</v>
      </c>
      <c r="F106" s="132">
        <v>0</v>
      </c>
    </row>
    <row r="107" spans="1:6" s="4" customFormat="1" ht="63.75">
      <c r="A107" s="130" t="s">
        <v>669</v>
      </c>
      <c r="B107" s="110" t="s">
        <v>97</v>
      </c>
      <c r="C107" s="110"/>
      <c r="D107" s="131"/>
      <c r="E107" s="131"/>
      <c r="F107" s="132">
        <f>F108</f>
        <v>9915.8</v>
      </c>
    </row>
    <row r="108" spans="1:6" s="4" customFormat="1" ht="51">
      <c r="A108" s="130" t="s">
        <v>36</v>
      </c>
      <c r="B108" s="110" t="s">
        <v>97</v>
      </c>
      <c r="C108" s="110">
        <v>100</v>
      </c>
      <c r="D108" s="131"/>
      <c r="E108" s="131"/>
      <c r="F108" s="132">
        <f>F109</f>
        <v>9915.8</v>
      </c>
    </row>
    <row r="109" spans="1:6" s="4" customFormat="1" ht="15.75">
      <c r="A109" s="36" t="s">
        <v>37</v>
      </c>
      <c r="B109" s="110" t="s">
        <v>97</v>
      </c>
      <c r="C109" s="110">
        <v>110</v>
      </c>
      <c r="D109" s="131"/>
      <c r="E109" s="131"/>
      <c r="F109" s="132">
        <f>F110</f>
        <v>9915.8</v>
      </c>
    </row>
    <row r="110" spans="1:6" s="4" customFormat="1" ht="15.75">
      <c r="A110" s="130" t="s">
        <v>95</v>
      </c>
      <c r="B110" s="110" t="s">
        <v>97</v>
      </c>
      <c r="C110" s="110">
        <v>110</v>
      </c>
      <c r="D110" s="131" t="s">
        <v>96</v>
      </c>
      <c r="E110" s="131" t="s">
        <v>40</v>
      </c>
      <c r="F110" s="132">
        <v>9915.8</v>
      </c>
    </row>
    <row r="111" spans="1:6" s="4" customFormat="1" ht="40.5">
      <c r="A111" s="122" t="s">
        <v>98</v>
      </c>
      <c r="B111" s="128" t="s">
        <v>99</v>
      </c>
      <c r="C111" s="128"/>
      <c r="D111" s="124"/>
      <c r="E111" s="124"/>
      <c r="F111" s="125">
        <f>F112</f>
        <v>1541.875</v>
      </c>
    </row>
    <row r="112" spans="1:6" s="4" customFormat="1" ht="25.5">
      <c r="A112" s="126" t="s">
        <v>100</v>
      </c>
      <c r="B112" s="127" t="s">
        <v>101</v>
      </c>
      <c r="C112" s="127"/>
      <c r="D112" s="124"/>
      <c r="E112" s="124"/>
      <c r="F112" s="129">
        <f>SUM(F115)</f>
        <v>1541.875</v>
      </c>
    </row>
    <row r="113" spans="1:6" s="4" customFormat="1" ht="15.75">
      <c r="A113" s="130" t="s">
        <v>102</v>
      </c>
      <c r="B113" s="110" t="s">
        <v>103</v>
      </c>
      <c r="C113" s="127"/>
      <c r="D113" s="124"/>
      <c r="E113" s="124"/>
      <c r="F113" s="132">
        <f>F114</f>
        <v>1541.875</v>
      </c>
    </row>
    <row r="114" spans="1:6" s="4" customFormat="1" ht="25.5">
      <c r="A114" s="130" t="s">
        <v>41</v>
      </c>
      <c r="B114" s="110" t="s">
        <v>103</v>
      </c>
      <c r="C114" s="110">
        <v>200</v>
      </c>
      <c r="D114" s="124"/>
      <c r="E114" s="124"/>
      <c r="F114" s="132">
        <f>F115</f>
        <v>1541.875</v>
      </c>
    </row>
    <row r="115" spans="1:6" s="4" customFormat="1" ht="25.5">
      <c r="A115" s="36" t="s">
        <v>42</v>
      </c>
      <c r="B115" s="110" t="s">
        <v>103</v>
      </c>
      <c r="C115" s="110">
        <v>240</v>
      </c>
      <c r="D115" s="131"/>
      <c r="E115" s="131"/>
      <c r="F115" s="132">
        <f>F116</f>
        <v>1541.875</v>
      </c>
    </row>
    <row r="116" spans="1:6" s="4" customFormat="1" ht="15.75">
      <c r="A116" s="130" t="s">
        <v>95</v>
      </c>
      <c r="B116" s="110" t="s">
        <v>103</v>
      </c>
      <c r="C116" s="110">
        <v>240</v>
      </c>
      <c r="D116" s="131" t="s">
        <v>96</v>
      </c>
      <c r="E116" s="131" t="s">
        <v>40</v>
      </c>
      <c r="F116" s="132">
        <v>1541.875</v>
      </c>
    </row>
    <row r="117" spans="1:6" s="4" customFormat="1" ht="38.25">
      <c r="A117" s="119" t="s">
        <v>104</v>
      </c>
      <c r="B117" s="112" t="s">
        <v>105</v>
      </c>
      <c r="C117" s="112"/>
      <c r="D117" s="120"/>
      <c r="E117" s="120"/>
      <c r="F117" s="121">
        <f>F118</f>
        <v>230</v>
      </c>
    </row>
    <row r="118" spans="1:6" s="4" customFormat="1" ht="67.5">
      <c r="A118" s="26" t="s">
        <v>106</v>
      </c>
      <c r="B118" s="136" t="s">
        <v>107</v>
      </c>
      <c r="C118" s="128"/>
      <c r="D118" s="124"/>
      <c r="E118" s="124"/>
      <c r="F118" s="125">
        <f>F119+F124</f>
        <v>230</v>
      </c>
    </row>
    <row r="119" spans="1:6" s="4" customFormat="1" ht="38.25">
      <c r="A119" s="31" t="s">
        <v>108</v>
      </c>
      <c r="B119" s="137" t="s">
        <v>109</v>
      </c>
      <c r="C119" s="127"/>
      <c r="D119" s="124"/>
      <c r="E119" s="124"/>
      <c r="F119" s="129">
        <f>F120</f>
        <v>110</v>
      </c>
    </row>
    <row r="120" spans="1:6" s="4" customFormat="1" ht="25.5">
      <c r="A120" s="34" t="s">
        <v>110</v>
      </c>
      <c r="B120" s="138" t="s">
        <v>111</v>
      </c>
      <c r="C120" s="127"/>
      <c r="D120" s="124"/>
      <c r="E120" s="124"/>
      <c r="F120" s="132">
        <f>F122</f>
        <v>110</v>
      </c>
    </row>
    <row r="121" spans="1:6" s="4" customFormat="1" ht="25.5">
      <c r="A121" s="130" t="s">
        <v>41</v>
      </c>
      <c r="B121" s="138" t="s">
        <v>111</v>
      </c>
      <c r="C121" s="110">
        <v>200</v>
      </c>
      <c r="D121" s="124"/>
      <c r="E121" s="124"/>
      <c r="F121" s="132">
        <f>F122</f>
        <v>110</v>
      </c>
    </row>
    <row r="122" spans="1:6" s="4" customFormat="1" ht="25.5">
      <c r="A122" s="36" t="s">
        <v>42</v>
      </c>
      <c r="B122" s="138" t="s">
        <v>111</v>
      </c>
      <c r="C122" s="110">
        <v>240</v>
      </c>
      <c r="D122" s="131"/>
      <c r="E122" s="131"/>
      <c r="F122" s="132">
        <f>F123</f>
        <v>110</v>
      </c>
    </row>
    <row r="123" spans="1:6" s="4" customFormat="1" ht="25.5">
      <c r="A123" s="34" t="s">
        <v>112</v>
      </c>
      <c r="B123" s="138" t="s">
        <v>111</v>
      </c>
      <c r="C123" s="110">
        <v>240</v>
      </c>
      <c r="D123" s="131" t="s">
        <v>69</v>
      </c>
      <c r="E123" s="131" t="s">
        <v>242</v>
      </c>
      <c r="F123" s="132">
        <v>110</v>
      </c>
    </row>
    <row r="124" spans="1:6" s="4" customFormat="1" ht="25.5">
      <c r="A124" s="31" t="s">
        <v>114</v>
      </c>
      <c r="B124" s="127" t="s">
        <v>115</v>
      </c>
      <c r="C124" s="127"/>
      <c r="D124" s="124"/>
      <c r="E124" s="124"/>
      <c r="F124" s="129">
        <f>F125</f>
        <v>120</v>
      </c>
    </row>
    <row r="125" spans="1:6" s="4" customFormat="1" ht="15.75">
      <c r="A125" s="34" t="s">
        <v>116</v>
      </c>
      <c r="B125" s="110" t="s">
        <v>117</v>
      </c>
      <c r="C125" s="110"/>
      <c r="D125" s="131"/>
      <c r="E125" s="131"/>
      <c r="F125" s="132">
        <f>F126</f>
        <v>120</v>
      </c>
    </row>
    <row r="126" spans="1:6" s="4" customFormat="1" ht="25.5">
      <c r="A126" s="130" t="s">
        <v>41</v>
      </c>
      <c r="B126" s="110" t="s">
        <v>117</v>
      </c>
      <c r="C126" s="110">
        <v>200</v>
      </c>
      <c r="D126" s="131"/>
      <c r="E126" s="131"/>
      <c r="F126" s="132">
        <f>F127</f>
        <v>120</v>
      </c>
    </row>
    <row r="127" spans="1:6" s="4" customFormat="1" ht="25.5">
      <c r="A127" s="36" t="s">
        <v>42</v>
      </c>
      <c r="B127" s="110" t="s">
        <v>117</v>
      </c>
      <c r="C127" s="110">
        <v>240</v>
      </c>
      <c r="D127" s="131"/>
      <c r="E127" s="131"/>
      <c r="F127" s="132">
        <f>F128</f>
        <v>120</v>
      </c>
    </row>
    <row r="128" spans="1:6" s="4" customFormat="1" ht="25.5">
      <c r="A128" s="34" t="s">
        <v>112</v>
      </c>
      <c r="B128" s="110" t="s">
        <v>117</v>
      </c>
      <c r="C128" s="110">
        <v>240</v>
      </c>
      <c r="D128" s="131" t="s">
        <v>69</v>
      </c>
      <c r="E128" s="131" t="s">
        <v>242</v>
      </c>
      <c r="F128" s="132">
        <v>120</v>
      </c>
    </row>
    <row r="129" spans="1:6" s="4" customFormat="1" ht="38.25">
      <c r="A129" s="119" t="s">
        <v>118</v>
      </c>
      <c r="B129" s="112" t="s">
        <v>119</v>
      </c>
      <c r="C129" s="112"/>
      <c r="D129" s="120"/>
      <c r="E129" s="120"/>
      <c r="F129" s="121">
        <f>F130+F148</f>
        <v>2309.991</v>
      </c>
    </row>
    <row r="130" spans="1:6" s="4" customFormat="1" ht="40.5">
      <c r="A130" s="122" t="s">
        <v>120</v>
      </c>
      <c r="B130" s="128" t="s">
        <v>121</v>
      </c>
      <c r="C130" s="128"/>
      <c r="D130" s="124"/>
      <c r="E130" s="124"/>
      <c r="F130" s="125">
        <f>F131</f>
        <v>2309.991</v>
      </c>
    </row>
    <row r="131" spans="1:6" s="4" customFormat="1" ht="63.75">
      <c r="A131" s="126" t="s">
        <v>122</v>
      </c>
      <c r="B131" s="127" t="s">
        <v>123</v>
      </c>
      <c r="C131" s="127"/>
      <c r="D131" s="124"/>
      <c r="E131" s="124"/>
      <c r="F131" s="129">
        <f>F132+F144+F136+F140</f>
        <v>2309.991</v>
      </c>
    </row>
    <row r="132" spans="1:6" s="4" customFormat="1" ht="15.75">
      <c r="A132" s="130" t="s">
        <v>124</v>
      </c>
      <c r="B132" s="110" t="s">
        <v>125</v>
      </c>
      <c r="C132" s="110"/>
      <c r="D132" s="131"/>
      <c r="E132" s="131"/>
      <c r="F132" s="132">
        <f>F134</f>
        <v>835.014</v>
      </c>
    </row>
    <row r="133" spans="1:6" s="4" customFormat="1" ht="25.5">
      <c r="A133" s="130" t="s">
        <v>41</v>
      </c>
      <c r="B133" s="110" t="s">
        <v>125</v>
      </c>
      <c r="C133" s="110">
        <v>200</v>
      </c>
      <c r="D133" s="131"/>
      <c r="E133" s="131"/>
      <c r="F133" s="132">
        <f>F134</f>
        <v>835.014</v>
      </c>
    </row>
    <row r="134" spans="1:6" s="4" customFormat="1" ht="25.5">
      <c r="A134" s="36" t="s">
        <v>42</v>
      </c>
      <c r="B134" s="110" t="s">
        <v>125</v>
      </c>
      <c r="C134" s="110">
        <v>240</v>
      </c>
      <c r="D134" s="131"/>
      <c r="E134" s="131"/>
      <c r="F134" s="132">
        <f>F135</f>
        <v>835.014</v>
      </c>
    </row>
    <row r="135" spans="1:6" s="4" customFormat="1" ht="15.75">
      <c r="A135" s="130" t="s">
        <v>126</v>
      </c>
      <c r="B135" s="110" t="s">
        <v>125</v>
      </c>
      <c r="C135" s="110">
        <v>240</v>
      </c>
      <c r="D135" s="131" t="s">
        <v>57</v>
      </c>
      <c r="E135" s="131" t="s">
        <v>113</v>
      </c>
      <c r="F135" s="132">
        <v>835.014</v>
      </c>
    </row>
    <row r="136" spans="1:6" s="4" customFormat="1" ht="25.5">
      <c r="A136" s="43" t="s">
        <v>127</v>
      </c>
      <c r="B136" s="110" t="s">
        <v>128</v>
      </c>
      <c r="C136" s="110"/>
      <c r="D136" s="131"/>
      <c r="E136" s="131"/>
      <c r="F136" s="132">
        <f>F137</f>
        <v>250</v>
      </c>
    </row>
    <row r="137" spans="1:6" s="4" customFormat="1" ht="25.5">
      <c r="A137" s="130" t="s">
        <v>41</v>
      </c>
      <c r="B137" s="110" t="s">
        <v>128</v>
      </c>
      <c r="C137" s="110">
        <v>200</v>
      </c>
      <c r="D137" s="131"/>
      <c r="E137" s="131"/>
      <c r="F137" s="132">
        <f>F138</f>
        <v>250</v>
      </c>
    </row>
    <row r="138" spans="1:6" s="4" customFormat="1" ht="25.5">
      <c r="A138" s="36" t="s">
        <v>42</v>
      </c>
      <c r="B138" s="110" t="s">
        <v>128</v>
      </c>
      <c r="C138" s="110">
        <v>240</v>
      </c>
      <c r="D138" s="131"/>
      <c r="E138" s="131"/>
      <c r="F138" s="132">
        <f>F139</f>
        <v>250</v>
      </c>
    </row>
    <row r="139" spans="1:6" s="4" customFormat="1" ht="15.75">
      <c r="A139" s="130" t="s">
        <v>126</v>
      </c>
      <c r="B139" s="110" t="s">
        <v>128</v>
      </c>
      <c r="C139" s="110">
        <v>240</v>
      </c>
      <c r="D139" s="131" t="s">
        <v>57</v>
      </c>
      <c r="E139" s="131" t="s">
        <v>113</v>
      </c>
      <c r="F139" s="132">
        <v>250</v>
      </c>
    </row>
    <row r="140" spans="1:6" s="4" customFormat="1" ht="51">
      <c r="A140" s="130" t="s">
        <v>129</v>
      </c>
      <c r="B140" s="110" t="s">
        <v>130</v>
      </c>
      <c r="C140" s="110"/>
      <c r="D140" s="131"/>
      <c r="E140" s="131"/>
      <c r="F140" s="132">
        <f>F141</f>
        <v>100</v>
      </c>
    </row>
    <row r="141" spans="1:6" s="4" customFormat="1" ht="25.5">
      <c r="A141" s="130" t="s">
        <v>41</v>
      </c>
      <c r="B141" s="110" t="s">
        <v>130</v>
      </c>
      <c r="C141" s="138">
        <v>200</v>
      </c>
      <c r="D141" s="131"/>
      <c r="E141" s="131"/>
      <c r="F141" s="132">
        <f>F142</f>
        <v>100</v>
      </c>
    </row>
    <row r="142" spans="1:6" s="4" customFormat="1" ht="25.5">
      <c r="A142" s="36" t="s">
        <v>42</v>
      </c>
      <c r="B142" s="110" t="s">
        <v>130</v>
      </c>
      <c r="C142" s="110">
        <v>240</v>
      </c>
      <c r="D142" s="131"/>
      <c r="E142" s="131"/>
      <c r="F142" s="132">
        <f>F143</f>
        <v>100</v>
      </c>
    </row>
    <row r="143" spans="1:7" s="4" customFormat="1" ht="15.75">
      <c r="A143" s="130" t="s">
        <v>126</v>
      </c>
      <c r="B143" s="110" t="s">
        <v>130</v>
      </c>
      <c r="C143" s="110">
        <v>240</v>
      </c>
      <c r="D143" s="131" t="s">
        <v>57</v>
      </c>
      <c r="E143" s="131" t="s">
        <v>113</v>
      </c>
      <c r="F143" s="132">
        <v>100</v>
      </c>
      <c r="G143" s="5"/>
    </row>
    <row r="144" spans="1:6" s="4" customFormat="1" ht="25.5">
      <c r="A144" s="130" t="s">
        <v>132</v>
      </c>
      <c r="B144" s="138" t="s">
        <v>131</v>
      </c>
      <c r="C144" s="110"/>
      <c r="D144" s="131"/>
      <c r="E144" s="131"/>
      <c r="F144" s="132">
        <f>F145</f>
        <v>1124.977</v>
      </c>
    </row>
    <row r="145" spans="1:6" s="4" customFormat="1" ht="25.5">
      <c r="A145" s="130" t="s">
        <v>41</v>
      </c>
      <c r="B145" s="138" t="s">
        <v>131</v>
      </c>
      <c r="C145" s="138">
        <v>200</v>
      </c>
      <c r="D145" s="131"/>
      <c r="E145" s="131"/>
      <c r="F145" s="132">
        <f>F146</f>
        <v>1124.977</v>
      </c>
    </row>
    <row r="146" spans="1:6" s="4" customFormat="1" ht="25.5">
      <c r="A146" s="36" t="s">
        <v>42</v>
      </c>
      <c r="B146" s="138" t="s">
        <v>131</v>
      </c>
      <c r="C146" s="110">
        <v>240</v>
      </c>
      <c r="D146" s="131"/>
      <c r="E146" s="131"/>
      <c r="F146" s="132">
        <f>F147</f>
        <v>1124.977</v>
      </c>
    </row>
    <row r="147" spans="1:6" s="4" customFormat="1" ht="15.75">
      <c r="A147" s="130" t="s">
        <v>126</v>
      </c>
      <c r="B147" s="138" t="s">
        <v>131</v>
      </c>
      <c r="C147" s="110">
        <v>240</v>
      </c>
      <c r="D147" s="131" t="s">
        <v>57</v>
      </c>
      <c r="E147" s="131" t="s">
        <v>113</v>
      </c>
      <c r="F147" s="132">
        <v>1124.977</v>
      </c>
    </row>
    <row r="148" spans="1:6" s="4" customFormat="1" ht="54" hidden="1">
      <c r="A148" s="122" t="s">
        <v>325</v>
      </c>
      <c r="B148" s="128" t="s">
        <v>133</v>
      </c>
      <c r="C148" s="128"/>
      <c r="D148" s="124"/>
      <c r="E148" s="124"/>
      <c r="F148" s="125">
        <f>F149</f>
        <v>0</v>
      </c>
    </row>
    <row r="149" spans="1:6" s="4" customFormat="1" ht="25.5" hidden="1">
      <c r="A149" s="126" t="s">
        <v>134</v>
      </c>
      <c r="B149" s="127" t="s">
        <v>135</v>
      </c>
      <c r="C149" s="127"/>
      <c r="D149" s="124"/>
      <c r="E149" s="124"/>
      <c r="F149" s="129">
        <f>SUM(F150)</f>
        <v>0</v>
      </c>
    </row>
    <row r="150" spans="1:6" s="4" customFormat="1" ht="25.5" hidden="1">
      <c r="A150" s="130" t="s">
        <v>136</v>
      </c>
      <c r="B150" s="110" t="s">
        <v>137</v>
      </c>
      <c r="C150" s="110"/>
      <c r="D150" s="131"/>
      <c r="E150" s="131"/>
      <c r="F150" s="132">
        <f>F152</f>
        <v>0</v>
      </c>
    </row>
    <row r="151" spans="1:6" s="4" customFormat="1" ht="25.5" hidden="1">
      <c r="A151" s="130" t="s">
        <v>41</v>
      </c>
      <c r="B151" s="110" t="s">
        <v>137</v>
      </c>
      <c r="C151" s="110">
        <v>200</v>
      </c>
      <c r="D151" s="131"/>
      <c r="E151" s="131"/>
      <c r="F151" s="132">
        <f>F152</f>
        <v>0</v>
      </c>
    </row>
    <row r="152" spans="1:7" s="4" customFormat="1" ht="25.5" hidden="1">
      <c r="A152" s="36" t="s">
        <v>42</v>
      </c>
      <c r="B152" s="110" t="s">
        <v>137</v>
      </c>
      <c r="C152" s="110">
        <v>240</v>
      </c>
      <c r="D152" s="131"/>
      <c r="E152" s="131"/>
      <c r="F152" s="132">
        <f>F153</f>
        <v>0</v>
      </c>
      <c r="G152" s="5"/>
    </row>
    <row r="153" spans="1:6" s="4" customFormat="1" ht="15.75" hidden="1">
      <c r="A153" s="130" t="s">
        <v>126</v>
      </c>
      <c r="B153" s="110" t="s">
        <v>137</v>
      </c>
      <c r="C153" s="110">
        <v>240</v>
      </c>
      <c r="D153" s="131" t="s">
        <v>57</v>
      </c>
      <c r="E153" s="131" t="s">
        <v>113</v>
      </c>
      <c r="F153" s="132">
        <v>0</v>
      </c>
    </row>
    <row r="154" spans="1:6" s="4" customFormat="1" ht="38.25">
      <c r="A154" s="119" t="s">
        <v>138</v>
      </c>
      <c r="B154" s="112" t="s">
        <v>139</v>
      </c>
      <c r="C154" s="112"/>
      <c r="D154" s="120"/>
      <c r="E154" s="120"/>
      <c r="F154" s="121">
        <f>SUM(F155)</f>
        <v>3350.823</v>
      </c>
    </row>
    <row r="155" spans="1:6" s="4" customFormat="1" ht="15.75">
      <c r="A155" s="133" t="s">
        <v>140</v>
      </c>
      <c r="B155" s="127" t="s">
        <v>141</v>
      </c>
      <c r="C155" s="127"/>
      <c r="D155" s="124"/>
      <c r="E155" s="124"/>
      <c r="F155" s="129">
        <f>F160+F156+F164</f>
        <v>3350.823</v>
      </c>
    </row>
    <row r="156" spans="1:6" s="4" customFormat="1" ht="38.25" hidden="1">
      <c r="A156" s="130" t="s">
        <v>142</v>
      </c>
      <c r="B156" s="110" t="s">
        <v>143</v>
      </c>
      <c r="C156" s="112"/>
      <c r="D156" s="120"/>
      <c r="E156" s="120"/>
      <c r="F156" s="132">
        <f>F157</f>
        <v>0</v>
      </c>
    </row>
    <row r="157" spans="1:6" s="4" customFormat="1" ht="25.5" hidden="1">
      <c r="A157" s="130" t="s">
        <v>144</v>
      </c>
      <c r="B157" s="110" t="s">
        <v>143</v>
      </c>
      <c r="C157" s="110">
        <v>400</v>
      </c>
      <c r="D157" s="131"/>
      <c r="E157" s="131"/>
      <c r="F157" s="132">
        <f>F158</f>
        <v>0</v>
      </c>
    </row>
    <row r="158" spans="1:6" s="4" customFormat="1" ht="15.75" hidden="1">
      <c r="A158" s="36" t="s">
        <v>145</v>
      </c>
      <c r="B158" s="110" t="s">
        <v>143</v>
      </c>
      <c r="C158" s="110">
        <v>410</v>
      </c>
      <c r="D158" s="131"/>
      <c r="E158" s="131"/>
      <c r="F158" s="132">
        <f>F159</f>
        <v>0</v>
      </c>
    </row>
    <row r="159" spans="1:6" s="4" customFormat="1" ht="15.75" hidden="1">
      <c r="A159" s="130" t="s">
        <v>146</v>
      </c>
      <c r="B159" s="110" t="s">
        <v>143</v>
      </c>
      <c r="C159" s="110">
        <v>410</v>
      </c>
      <c r="D159" s="131" t="s">
        <v>147</v>
      </c>
      <c r="E159" s="131" t="s">
        <v>148</v>
      </c>
      <c r="F159" s="132">
        <v>0</v>
      </c>
    </row>
    <row r="160" spans="1:6" s="4" customFormat="1" ht="15.75">
      <c r="A160" s="130" t="s">
        <v>149</v>
      </c>
      <c r="B160" s="110" t="s">
        <v>150</v>
      </c>
      <c r="C160" s="110"/>
      <c r="D160" s="131"/>
      <c r="E160" s="131"/>
      <c r="F160" s="132">
        <f>F162</f>
        <v>658.163</v>
      </c>
    </row>
    <row r="161" spans="1:6" s="4" customFormat="1" ht="25.5">
      <c r="A161" s="130" t="s">
        <v>41</v>
      </c>
      <c r="B161" s="110" t="s">
        <v>150</v>
      </c>
      <c r="C161" s="110">
        <v>200</v>
      </c>
      <c r="D161" s="131"/>
      <c r="E161" s="131"/>
      <c r="F161" s="132">
        <f>F162</f>
        <v>658.163</v>
      </c>
    </row>
    <row r="162" spans="1:6" s="4" customFormat="1" ht="25.5">
      <c r="A162" s="36" t="s">
        <v>42</v>
      </c>
      <c r="B162" s="110" t="s">
        <v>150</v>
      </c>
      <c r="C162" s="110">
        <v>240</v>
      </c>
      <c r="D162" s="131"/>
      <c r="E162" s="131"/>
      <c r="F162" s="132">
        <f>F163</f>
        <v>658.163</v>
      </c>
    </row>
    <row r="163" spans="1:6" s="4" customFormat="1" ht="15.75">
      <c r="A163" s="130" t="s">
        <v>146</v>
      </c>
      <c r="B163" s="110" t="s">
        <v>150</v>
      </c>
      <c r="C163" s="110">
        <v>240</v>
      </c>
      <c r="D163" s="131" t="s">
        <v>147</v>
      </c>
      <c r="E163" s="131" t="s">
        <v>148</v>
      </c>
      <c r="F163" s="132">
        <v>658.163</v>
      </c>
    </row>
    <row r="164" spans="1:6" s="4" customFormat="1" ht="38.25">
      <c r="A164" s="130" t="s">
        <v>349</v>
      </c>
      <c r="B164" s="16" t="s">
        <v>351</v>
      </c>
      <c r="C164" s="110"/>
      <c r="D164" s="131"/>
      <c r="E164" s="131"/>
      <c r="F164" s="132">
        <f>F165</f>
        <v>2692.66</v>
      </c>
    </row>
    <row r="165" spans="1:6" s="4" customFormat="1" ht="25.5">
      <c r="A165" s="130" t="s">
        <v>144</v>
      </c>
      <c r="B165" s="16" t="s">
        <v>351</v>
      </c>
      <c r="C165" s="110">
        <v>400</v>
      </c>
      <c r="D165" s="131"/>
      <c r="E165" s="131"/>
      <c r="F165" s="132">
        <f>F166</f>
        <v>2692.66</v>
      </c>
    </row>
    <row r="166" spans="1:6" s="4" customFormat="1" ht="15.75">
      <c r="A166" s="36" t="s">
        <v>145</v>
      </c>
      <c r="B166" s="16" t="s">
        <v>351</v>
      </c>
      <c r="C166" s="110">
        <v>410</v>
      </c>
      <c r="D166" s="131"/>
      <c r="E166" s="131"/>
      <c r="F166" s="132">
        <f>F167</f>
        <v>2692.66</v>
      </c>
    </row>
    <row r="167" spans="1:6" s="4" customFormat="1" ht="15.75">
      <c r="A167" s="130" t="s">
        <v>146</v>
      </c>
      <c r="B167" s="16" t="s">
        <v>351</v>
      </c>
      <c r="C167" s="110">
        <v>410</v>
      </c>
      <c r="D167" s="131" t="s">
        <v>147</v>
      </c>
      <c r="E167" s="131" t="s">
        <v>148</v>
      </c>
      <c r="F167" s="132">
        <v>2692.66</v>
      </c>
    </row>
    <row r="168" spans="1:6" s="4" customFormat="1" ht="38.25">
      <c r="A168" s="119" t="s">
        <v>151</v>
      </c>
      <c r="B168" s="112" t="s">
        <v>152</v>
      </c>
      <c r="C168" s="112"/>
      <c r="D168" s="120"/>
      <c r="E168" s="120"/>
      <c r="F168" s="121">
        <f>SUM(F169)</f>
        <v>44335.227</v>
      </c>
    </row>
    <row r="169" spans="1:6" s="4" customFormat="1" ht="51">
      <c r="A169" s="133" t="s">
        <v>153</v>
      </c>
      <c r="B169" s="127" t="s">
        <v>154</v>
      </c>
      <c r="C169" s="127"/>
      <c r="D169" s="120"/>
      <c r="E169" s="120"/>
      <c r="F169" s="129">
        <f>F170+F174+F178</f>
        <v>44335.227</v>
      </c>
    </row>
    <row r="170" spans="1:6" s="4" customFormat="1" ht="38.25">
      <c r="A170" s="135" t="s">
        <v>155</v>
      </c>
      <c r="B170" s="110" t="s">
        <v>156</v>
      </c>
      <c r="C170" s="110"/>
      <c r="D170" s="131"/>
      <c r="E170" s="131"/>
      <c r="F170" s="132">
        <f>F171</f>
        <v>43386.227</v>
      </c>
    </row>
    <row r="171" spans="1:6" s="4" customFormat="1" ht="25.5">
      <c r="A171" s="130" t="s">
        <v>41</v>
      </c>
      <c r="B171" s="110" t="s">
        <v>156</v>
      </c>
      <c r="C171" s="110">
        <v>200</v>
      </c>
      <c r="D171" s="131"/>
      <c r="E171" s="131"/>
      <c r="F171" s="132">
        <f>F172</f>
        <v>43386.227</v>
      </c>
    </row>
    <row r="172" spans="1:7" s="4" customFormat="1" ht="25.5">
      <c r="A172" s="36" t="s">
        <v>42</v>
      </c>
      <c r="B172" s="110" t="s">
        <v>156</v>
      </c>
      <c r="C172" s="110">
        <v>240</v>
      </c>
      <c r="D172" s="131"/>
      <c r="E172" s="131"/>
      <c r="F172" s="132">
        <f>F173</f>
        <v>43386.227</v>
      </c>
      <c r="G172" s="5"/>
    </row>
    <row r="173" spans="1:6" s="4" customFormat="1" ht="14.25" customHeight="1">
      <c r="A173" s="130" t="s">
        <v>157</v>
      </c>
      <c r="B173" s="110" t="s">
        <v>156</v>
      </c>
      <c r="C173" s="110">
        <v>240</v>
      </c>
      <c r="D173" s="131" t="s">
        <v>147</v>
      </c>
      <c r="E173" s="131" t="s">
        <v>69</v>
      </c>
      <c r="F173" s="132">
        <v>43386.227</v>
      </c>
    </row>
    <row r="174" spans="1:6" s="4" customFormat="1" ht="25.5" hidden="1">
      <c r="A174" s="34" t="s">
        <v>579</v>
      </c>
      <c r="B174" s="16" t="s">
        <v>580</v>
      </c>
      <c r="C174" s="110"/>
      <c r="D174" s="131"/>
      <c r="E174" s="131"/>
      <c r="F174" s="132">
        <f>F175</f>
        <v>0</v>
      </c>
    </row>
    <row r="175" spans="1:6" s="4" customFormat="1" ht="25.5" hidden="1">
      <c r="A175" s="36" t="s">
        <v>41</v>
      </c>
      <c r="B175" s="16" t="s">
        <v>580</v>
      </c>
      <c r="C175" s="110">
        <v>200</v>
      </c>
      <c r="D175" s="131"/>
      <c r="E175" s="131"/>
      <c r="F175" s="132">
        <f>F176</f>
        <v>0</v>
      </c>
    </row>
    <row r="176" spans="1:6" s="4" customFormat="1" ht="25.5" hidden="1">
      <c r="A176" s="36" t="s">
        <v>181</v>
      </c>
      <c r="B176" s="16" t="s">
        <v>580</v>
      </c>
      <c r="C176" s="110">
        <v>240</v>
      </c>
      <c r="D176" s="131"/>
      <c r="E176" s="131"/>
      <c r="F176" s="132">
        <f>F177</f>
        <v>0</v>
      </c>
    </row>
    <row r="177" spans="1:6" s="4" customFormat="1" ht="15.75" hidden="1">
      <c r="A177" s="34" t="s">
        <v>577</v>
      </c>
      <c r="B177" s="16" t="s">
        <v>580</v>
      </c>
      <c r="C177" s="110">
        <v>240</v>
      </c>
      <c r="D177" s="131" t="s">
        <v>57</v>
      </c>
      <c r="E177" s="131" t="s">
        <v>147</v>
      </c>
      <c r="F177" s="35">
        <v>0</v>
      </c>
    </row>
    <row r="178" spans="1:6" s="4" customFormat="1" ht="25.5">
      <c r="A178" s="34" t="s">
        <v>363</v>
      </c>
      <c r="B178" s="77" t="s">
        <v>372</v>
      </c>
      <c r="C178" s="110"/>
      <c r="D178" s="131"/>
      <c r="E178" s="131"/>
      <c r="F178" s="132">
        <f>F179</f>
        <v>949</v>
      </c>
    </row>
    <row r="179" spans="1:6" s="4" customFormat="1" ht="25.5">
      <c r="A179" s="36" t="s">
        <v>41</v>
      </c>
      <c r="B179" s="77" t="s">
        <v>372</v>
      </c>
      <c r="C179" s="110">
        <v>200</v>
      </c>
      <c r="D179" s="131"/>
      <c r="E179" s="131"/>
      <c r="F179" s="132">
        <f>F180</f>
        <v>949</v>
      </c>
    </row>
    <row r="180" spans="1:6" s="4" customFormat="1" ht="25.5">
      <c r="A180" s="36" t="s">
        <v>181</v>
      </c>
      <c r="B180" s="77" t="s">
        <v>372</v>
      </c>
      <c r="C180" s="110">
        <v>240</v>
      </c>
      <c r="D180" s="131"/>
      <c r="E180" s="131"/>
      <c r="F180" s="132">
        <f>F181</f>
        <v>949</v>
      </c>
    </row>
    <row r="181" spans="1:6" s="4" customFormat="1" ht="15.75">
      <c r="A181" s="130" t="s">
        <v>157</v>
      </c>
      <c r="B181" s="77" t="s">
        <v>372</v>
      </c>
      <c r="C181" s="110">
        <v>240</v>
      </c>
      <c r="D181" s="131" t="s">
        <v>147</v>
      </c>
      <c r="E181" s="131" t="s">
        <v>69</v>
      </c>
      <c r="F181" s="132">
        <v>949</v>
      </c>
    </row>
    <row r="182" spans="1:6" s="4" customFormat="1" ht="38.25">
      <c r="A182" s="18" t="s">
        <v>158</v>
      </c>
      <c r="B182" s="112" t="s">
        <v>159</v>
      </c>
      <c r="C182" s="112"/>
      <c r="D182" s="120"/>
      <c r="E182" s="120"/>
      <c r="F182" s="121">
        <f>SUM(F183)</f>
        <v>200</v>
      </c>
    </row>
    <row r="183" spans="1:6" s="4" customFormat="1" ht="25.5">
      <c r="A183" s="31" t="s">
        <v>160</v>
      </c>
      <c r="B183" s="127" t="s">
        <v>161</v>
      </c>
      <c r="C183" s="127"/>
      <c r="D183" s="131"/>
      <c r="E183" s="131"/>
      <c r="F183" s="129">
        <f>SUM(F184)</f>
        <v>200</v>
      </c>
    </row>
    <row r="184" spans="1:6" s="4" customFormat="1" ht="25.5">
      <c r="A184" s="34" t="s">
        <v>162</v>
      </c>
      <c r="B184" s="110" t="s">
        <v>163</v>
      </c>
      <c r="C184" s="110"/>
      <c r="D184" s="131"/>
      <c r="E184" s="131"/>
      <c r="F184" s="132">
        <f>F185</f>
        <v>200</v>
      </c>
    </row>
    <row r="185" spans="1:6" s="4" customFormat="1" ht="25.5">
      <c r="A185" s="130" t="s">
        <v>41</v>
      </c>
      <c r="B185" s="110" t="s">
        <v>163</v>
      </c>
      <c r="C185" s="110">
        <v>200</v>
      </c>
      <c r="D185" s="131"/>
      <c r="E185" s="131"/>
      <c r="F185" s="132">
        <f>F186</f>
        <v>200</v>
      </c>
    </row>
    <row r="186" spans="1:6" s="4" customFormat="1" ht="25.5">
      <c r="A186" s="36" t="s">
        <v>42</v>
      </c>
      <c r="B186" s="110" t="s">
        <v>163</v>
      </c>
      <c r="C186" s="110">
        <v>240</v>
      </c>
      <c r="D186" s="131"/>
      <c r="E186" s="131"/>
      <c r="F186" s="132">
        <f>F187</f>
        <v>200</v>
      </c>
    </row>
    <row r="187" spans="1:6" s="4" customFormat="1" ht="15" customHeight="1">
      <c r="A187" s="130" t="s">
        <v>157</v>
      </c>
      <c r="B187" s="110" t="s">
        <v>163</v>
      </c>
      <c r="C187" s="110">
        <v>240</v>
      </c>
      <c r="D187" s="131" t="s">
        <v>147</v>
      </c>
      <c r="E187" s="131" t="s">
        <v>69</v>
      </c>
      <c r="F187" s="132">
        <v>200</v>
      </c>
    </row>
    <row r="188" spans="1:6" s="4" customFormat="1" ht="38.25" hidden="1">
      <c r="A188" s="119" t="s">
        <v>164</v>
      </c>
      <c r="B188" s="112" t="s">
        <v>165</v>
      </c>
      <c r="C188" s="112"/>
      <c r="D188" s="120"/>
      <c r="E188" s="120"/>
      <c r="F188" s="121">
        <f>SUM(F189)</f>
        <v>0</v>
      </c>
    </row>
    <row r="189" spans="1:6" s="4" customFormat="1" ht="26.25" customHeight="1" hidden="1">
      <c r="A189" s="133" t="s">
        <v>166</v>
      </c>
      <c r="B189" s="127" t="s">
        <v>167</v>
      </c>
      <c r="C189" s="127"/>
      <c r="D189" s="124"/>
      <c r="E189" s="124"/>
      <c r="F189" s="129">
        <f>F190+F194</f>
        <v>0</v>
      </c>
    </row>
    <row r="190" spans="1:6" s="4" customFormat="1" ht="25.5" hidden="1">
      <c r="A190" s="139" t="s">
        <v>293</v>
      </c>
      <c r="B190" s="110" t="s">
        <v>169</v>
      </c>
      <c r="C190" s="110"/>
      <c r="D190" s="131"/>
      <c r="E190" s="131"/>
      <c r="F190" s="132">
        <f>F191</f>
        <v>0</v>
      </c>
    </row>
    <row r="191" spans="1:6" s="4" customFormat="1" ht="25.5" hidden="1">
      <c r="A191" s="130" t="s">
        <v>41</v>
      </c>
      <c r="B191" s="110" t="s">
        <v>169</v>
      </c>
      <c r="C191" s="110">
        <v>200</v>
      </c>
      <c r="D191" s="131"/>
      <c r="E191" s="131"/>
      <c r="F191" s="132">
        <f>F192</f>
        <v>0</v>
      </c>
    </row>
    <row r="192" spans="1:7" s="4" customFormat="1" ht="25.5" hidden="1">
      <c r="A192" s="36" t="s">
        <v>42</v>
      </c>
      <c r="B192" s="110" t="s">
        <v>169</v>
      </c>
      <c r="C192" s="110">
        <v>240</v>
      </c>
      <c r="D192" s="131"/>
      <c r="E192" s="131"/>
      <c r="F192" s="132">
        <f>F193</f>
        <v>0</v>
      </c>
      <c r="G192" s="5"/>
    </row>
    <row r="193" spans="1:8" s="4" customFormat="1" ht="15.75" hidden="1">
      <c r="A193" s="130" t="s">
        <v>126</v>
      </c>
      <c r="B193" s="110" t="s">
        <v>169</v>
      </c>
      <c r="C193" s="110">
        <v>240</v>
      </c>
      <c r="D193" s="131" t="s">
        <v>57</v>
      </c>
      <c r="E193" s="131" t="s">
        <v>113</v>
      </c>
      <c r="F193" s="132">
        <v>0</v>
      </c>
      <c r="H193" s="6"/>
    </row>
    <row r="194" spans="1:6" s="4" customFormat="1" ht="38.25" hidden="1">
      <c r="A194" s="140" t="s">
        <v>168</v>
      </c>
      <c r="B194" s="110" t="s">
        <v>169</v>
      </c>
      <c r="C194" s="110"/>
      <c r="D194" s="131"/>
      <c r="E194" s="131"/>
      <c r="F194" s="132">
        <f>F195</f>
        <v>0</v>
      </c>
    </row>
    <row r="195" spans="1:6" s="4" customFormat="1" ht="25.5" hidden="1">
      <c r="A195" s="130" t="s">
        <v>41</v>
      </c>
      <c r="B195" s="110" t="s">
        <v>169</v>
      </c>
      <c r="C195" s="110">
        <v>200</v>
      </c>
      <c r="D195" s="131"/>
      <c r="E195" s="131"/>
      <c r="F195" s="132">
        <f>F196</f>
        <v>0</v>
      </c>
    </row>
    <row r="196" spans="1:7" s="4" customFormat="1" ht="25.5" hidden="1">
      <c r="A196" s="36" t="s">
        <v>42</v>
      </c>
      <c r="B196" s="110" t="s">
        <v>169</v>
      </c>
      <c r="C196" s="110">
        <v>240</v>
      </c>
      <c r="D196" s="131"/>
      <c r="E196" s="131"/>
      <c r="F196" s="132">
        <f>F197</f>
        <v>0</v>
      </c>
      <c r="G196" s="5"/>
    </row>
    <row r="197" spans="1:8" s="4" customFormat="1" ht="15.75" hidden="1">
      <c r="A197" s="130" t="s">
        <v>126</v>
      </c>
      <c r="B197" s="110" t="s">
        <v>169</v>
      </c>
      <c r="C197" s="110">
        <v>240</v>
      </c>
      <c r="D197" s="131" t="s">
        <v>57</v>
      </c>
      <c r="E197" s="131" t="s">
        <v>113</v>
      </c>
      <c r="F197" s="132">
        <v>0</v>
      </c>
      <c r="H197" s="6"/>
    </row>
    <row r="198" spans="1:8" s="4" customFormat="1" ht="50.25" customHeight="1" hidden="1">
      <c r="A198" s="141" t="s">
        <v>170</v>
      </c>
      <c r="B198" s="112" t="s">
        <v>171</v>
      </c>
      <c r="C198" s="112"/>
      <c r="D198" s="131"/>
      <c r="E198" s="131"/>
      <c r="F198" s="121">
        <f>SUM(F199)</f>
        <v>0</v>
      </c>
      <c r="H198" s="6"/>
    </row>
    <row r="199" spans="1:8" s="4" customFormat="1" ht="38.25" customHeight="1" hidden="1">
      <c r="A199" s="142" t="s">
        <v>172</v>
      </c>
      <c r="B199" s="127" t="s">
        <v>173</v>
      </c>
      <c r="C199" s="127"/>
      <c r="D199" s="124"/>
      <c r="E199" s="124"/>
      <c r="F199" s="129">
        <f>F200+F204+F212+F208</f>
        <v>0</v>
      </c>
      <c r="H199" s="6"/>
    </row>
    <row r="200" spans="1:8" s="4" customFormat="1" ht="36.75" customHeight="1" hidden="1">
      <c r="A200" s="140" t="s">
        <v>174</v>
      </c>
      <c r="B200" s="110" t="s">
        <v>175</v>
      </c>
      <c r="C200" s="110"/>
      <c r="D200" s="131"/>
      <c r="E200" s="131"/>
      <c r="F200" s="132">
        <f>F201</f>
        <v>0</v>
      </c>
      <c r="H200" s="6"/>
    </row>
    <row r="201" spans="1:8" s="4" customFormat="1" ht="33" customHeight="1" hidden="1">
      <c r="A201" s="130" t="s">
        <v>144</v>
      </c>
      <c r="B201" s="110" t="s">
        <v>175</v>
      </c>
      <c r="C201" s="110">
        <v>400</v>
      </c>
      <c r="D201" s="131"/>
      <c r="E201" s="131"/>
      <c r="F201" s="132">
        <f>F202</f>
        <v>0</v>
      </c>
      <c r="H201" s="6"/>
    </row>
    <row r="202" spans="1:8" s="4" customFormat="1" ht="29.25" customHeight="1" hidden="1">
      <c r="A202" s="36" t="s">
        <v>145</v>
      </c>
      <c r="B202" s="110" t="s">
        <v>175</v>
      </c>
      <c r="C202" s="110">
        <v>410</v>
      </c>
      <c r="D202" s="131"/>
      <c r="E202" s="131"/>
      <c r="F202" s="132">
        <f>F203</f>
        <v>0</v>
      </c>
      <c r="H202" s="6"/>
    </row>
    <row r="203" spans="1:8" s="4" customFormat="1" ht="30.75" customHeight="1" hidden="1">
      <c r="A203" s="130" t="s">
        <v>146</v>
      </c>
      <c r="B203" s="110" t="s">
        <v>175</v>
      </c>
      <c r="C203" s="110">
        <v>410</v>
      </c>
      <c r="D203" s="131" t="s">
        <v>147</v>
      </c>
      <c r="E203" s="131" t="s">
        <v>148</v>
      </c>
      <c r="F203" s="132">
        <v>0</v>
      </c>
      <c r="H203" s="6"/>
    </row>
    <row r="204" spans="1:8" s="4" customFormat="1" ht="38.25" customHeight="1" hidden="1">
      <c r="A204" s="139" t="s">
        <v>301</v>
      </c>
      <c r="B204" s="110" t="s">
        <v>300</v>
      </c>
      <c r="C204" s="110"/>
      <c r="D204" s="131"/>
      <c r="E204" s="131"/>
      <c r="F204" s="132">
        <f>F205</f>
        <v>0</v>
      </c>
      <c r="H204" s="6"/>
    </row>
    <row r="205" spans="1:8" s="4" customFormat="1" ht="33.75" customHeight="1" hidden="1">
      <c r="A205" s="130" t="s">
        <v>144</v>
      </c>
      <c r="B205" s="110" t="s">
        <v>300</v>
      </c>
      <c r="C205" s="110">
        <v>400</v>
      </c>
      <c r="D205" s="131"/>
      <c r="E205" s="131"/>
      <c r="F205" s="132">
        <f>F206</f>
        <v>0</v>
      </c>
      <c r="H205" s="6"/>
    </row>
    <row r="206" spans="1:8" s="4" customFormat="1" ht="34.5" customHeight="1" hidden="1">
      <c r="A206" s="36" t="s">
        <v>145</v>
      </c>
      <c r="B206" s="110" t="s">
        <v>300</v>
      </c>
      <c r="C206" s="110">
        <v>410</v>
      </c>
      <c r="D206" s="131"/>
      <c r="E206" s="131"/>
      <c r="F206" s="132">
        <f>F207</f>
        <v>0</v>
      </c>
      <c r="H206" s="6"/>
    </row>
    <row r="207" spans="1:8" s="4" customFormat="1" ht="36.75" customHeight="1" hidden="1">
      <c r="A207" s="130" t="s">
        <v>146</v>
      </c>
      <c r="B207" s="110" t="s">
        <v>300</v>
      </c>
      <c r="C207" s="110">
        <v>410</v>
      </c>
      <c r="D207" s="131" t="s">
        <v>147</v>
      </c>
      <c r="E207" s="131" t="s">
        <v>148</v>
      </c>
      <c r="F207" s="132">
        <v>0</v>
      </c>
      <c r="H207" s="6"/>
    </row>
    <row r="208" spans="1:8" s="4" customFormat="1" ht="36" customHeight="1" hidden="1">
      <c r="A208" s="194" t="s">
        <v>327</v>
      </c>
      <c r="B208" s="16" t="s">
        <v>328</v>
      </c>
      <c r="C208" s="195"/>
      <c r="D208" s="196"/>
      <c r="E208" s="196"/>
      <c r="F208" s="197">
        <f>F209</f>
        <v>0</v>
      </c>
      <c r="H208" s="6"/>
    </row>
    <row r="209" spans="1:8" s="4" customFormat="1" ht="36.75" customHeight="1" hidden="1">
      <c r="A209" s="130" t="s">
        <v>144</v>
      </c>
      <c r="B209" s="16" t="s">
        <v>328</v>
      </c>
      <c r="C209" s="195">
        <v>400</v>
      </c>
      <c r="D209" s="196"/>
      <c r="E209" s="196"/>
      <c r="F209" s="197">
        <f>F210</f>
        <v>0</v>
      </c>
      <c r="H209" s="6"/>
    </row>
    <row r="210" spans="1:8" s="4" customFormat="1" ht="20.25" customHeight="1" hidden="1">
      <c r="A210" s="36" t="s">
        <v>145</v>
      </c>
      <c r="B210" s="16" t="s">
        <v>328</v>
      </c>
      <c r="C210" s="195">
        <v>410</v>
      </c>
      <c r="D210" s="196"/>
      <c r="E210" s="196"/>
      <c r="F210" s="197">
        <f>F211</f>
        <v>0</v>
      </c>
      <c r="H210" s="6"/>
    </row>
    <row r="211" spans="1:8" s="4" customFormat="1" ht="18.75" customHeight="1" hidden="1">
      <c r="A211" s="130" t="s">
        <v>146</v>
      </c>
      <c r="B211" s="16" t="s">
        <v>328</v>
      </c>
      <c r="C211" s="195">
        <v>410</v>
      </c>
      <c r="D211" s="196" t="s">
        <v>147</v>
      </c>
      <c r="E211" s="196" t="s">
        <v>148</v>
      </c>
      <c r="F211" s="197">
        <v>0</v>
      </c>
      <c r="H211" s="6"/>
    </row>
    <row r="212" spans="1:8" s="4" customFormat="1" ht="48" customHeight="1" hidden="1">
      <c r="A212" s="194" t="s">
        <v>327</v>
      </c>
      <c r="B212" s="16" t="s">
        <v>328</v>
      </c>
      <c r="C212" s="195"/>
      <c r="D212" s="196"/>
      <c r="E212" s="196"/>
      <c r="F212" s="197">
        <f>F213</f>
        <v>0</v>
      </c>
      <c r="H212" s="6"/>
    </row>
    <row r="213" spans="1:8" s="4" customFormat="1" ht="48.75" customHeight="1" hidden="1">
      <c r="A213" s="153" t="s">
        <v>179</v>
      </c>
      <c r="B213" s="16" t="s">
        <v>328</v>
      </c>
      <c r="C213" s="110">
        <v>200</v>
      </c>
      <c r="D213" s="196"/>
      <c r="E213" s="196"/>
      <c r="F213" s="197">
        <f>F214</f>
        <v>0</v>
      </c>
      <c r="H213" s="6"/>
    </row>
    <row r="214" spans="1:8" s="4" customFormat="1" ht="44.25" customHeight="1" hidden="1">
      <c r="A214" s="155" t="s">
        <v>181</v>
      </c>
      <c r="B214" s="16" t="s">
        <v>328</v>
      </c>
      <c r="C214" s="110">
        <v>240</v>
      </c>
      <c r="D214" s="196"/>
      <c r="E214" s="196"/>
      <c r="F214" s="197">
        <f>F215</f>
        <v>0</v>
      </c>
      <c r="H214" s="6"/>
    </row>
    <row r="215" spans="1:8" s="4" customFormat="1" ht="43.5" customHeight="1" hidden="1">
      <c r="A215" s="130" t="s">
        <v>146</v>
      </c>
      <c r="B215" s="16" t="s">
        <v>328</v>
      </c>
      <c r="C215" s="110">
        <v>240</v>
      </c>
      <c r="D215" s="131" t="s">
        <v>147</v>
      </c>
      <c r="E215" s="131" t="s">
        <v>148</v>
      </c>
      <c r="F215" s="197">
        <v>0</v>
      </c>
      <c r="H215" s="6"/>
    </row>
    <row r="216" spans="1:8" s="4" customFormat="1" ht="69.75" customHeight="1">
      <c r="A216" s="272" t="s">
        <v>484</v>
      </c>
      <c r="B216" s="275" t="s">
        <v>483</v>
      </c>
      <c r="C216" s="195"/>
      <c r="D216" s="196"/>
      <c r="E216" s="196"/>
      <c r="F216" s="145">
        <v>80</v>
      </c>
      <c r="H216" s="6"/>
    </row>
    <row r="217" spans="1:8" s="4" customFormat="1" ht="78.75" customHeight="1">
      <c r="A217" s="276" t="s">
        <v>485</v>
      </c>
      <c r="B217" s="205" t="s">
        <v>487</v>
      </c>
      <c r="C217" s="195"/>
      <c r="D217" s="196"/>
      <c r="E217" s="196"/>
      <c r="F217" s="197">
        <v>80</v>
      </c>
      <c r="H217" s="6"/>
    </row>
    <row r="218" spans="1:8" s="4" customFormat="1" ht="76.5" customHeight="1">
      <c r="A218" s="273" t="s">
        <v>486</v>
      </c>
      <c r="B218" s="205" t="s">
        <v>488</v>
      </c>
      <c r="C218" s="195"/>
      <c r="D218" s="196"/>
      <c r="E218" s="196"/>
      <c r="F218" s="197">
        <v>80</v>
      </c>
      <c r="H218" s="6"/>
    </row>
    <row r="219" spans="1:8" s="4" customFormat="1" ht="33" customHeight="1">
      <c r="A219" s="274" t="s">
        <v>41</v>
      </c>
      <c r="B219" s="205" t="s">
        <v>488</v>
      </c>
      <c r="C219" s="195">
        <v>200</v>
      </c>
      <c r="D219" s="196"/>
      <c r="E219" s="196"/>
      <c r="F219" s="197">
        <v>80</v>
      </c>
      <c r="H219" s="6"/>
    </row>
    <row r="220" spans="1:8" s="4" customFormat="1" ht="28.5" customHeight="1">
      <c r="A220" s="155" t="s">
        <v>181</v>
      </c>
      <c r="B220" s="205" t="s">
        <v>488</v>
      </c>
      <c r="C220" s="195">
        <v>240</v>
      </c>
      <c r="D220" s="196"/>
      <c r="E220" s="196"/>
      <c r="F220" s="197">
        <v>80</v>
      </c>
      <c r="H220" s="6"/>
    </row>
    <row r="221" spans="1:8" s="4" customFormat="1" ht="26.25" customHeight="1">
      <c r="A221" s="155" t="s">
        <v>157</v>
      </c>
      <c r="B221" s="205" t="s">
        <v>488</v>
      </c>
      <c r="C221" s="195">
        <v>240</v>
      </c>
      <c r="D221" s="154" t="s">
        <v>147</v>
      </c>
      <c r="E221" s="154" t="s">
        <v>69</v>
      </c>
      <c r="F221" s="197">
        <v>80</v>
      </c>
      <c r="H221" s="6"/>
    </row>
    <row r="222" spans="1:8" s="4" customFormat="1" ht="43.5" customHeight="1">
      <c r="A222" s="272" t="s">
        <v>480</v>
      </c>
      <c r="B222" s="275" t="s">
        <v>478</v>
      </c>
      <c r="C222" s="195"/>
      <c r="D222" s="196"/>
      <c r="E222" s="196"/>
      <c r="F222" s="30">
        <v>94.325</v>
      </c>
      <c r="H222" s="6"/>
    </row>
    <row r="223" spans="1:8" s="4" customFormat="1" ht="43.5" customHeight="1">
      <c r="A223" s="276" t="s">
        <v>481</v>
      </c>
      <c r="B223" s="205" t="s">
        <v>479</v>
      </c>
      <c r="C223" s="195"/>
      <c r="D223" s="196"/>
      <c r="E223" s="196"/>
      <c r="F223" s="35">
        <v>94.325</v>
      </c>
      <c r="H223" s="6"/>
    </row>
    <row r="224" spans="1:8" s="4" customFormat="1" ht="43.5" customHeight="1">
      <c r="A224" s="273" t="s">
        <v>482</v>
      </c>
      <c r="B224" s="205" t="s">
        <v>668</v>
      </c>
      <c r="C224" s="195"/>
      <c r="D224" s="196"/>
      <c r="E224" s="196"/>
      <c r="F224" s="35">
        <v>94.325</v>
      </c>
      <c r="H224" s="6"/>
    </row>
    <row r="225" spans="1:8" s="4" customFormat="1" ht="30" customHeight="1">
      <c r="A225" s="274" t="s">
        <v>41</v>
      </c>
      <c r="B225" s="205" t="s">
        <v>668</v>
      </c>
      <c r="C225" s="195">
        <v>200</v>
      </c>
      <c r="D225" s="196"/>
      <c r="E225" s="196"/>
      <c r="F225" s="35">
        <v>94.325</v>
      </c>
      <c r="H225" s="6"/>
    </row>
    <row r="226" spans="1:8" s="4" customFormat="1" ht="31.5" customHeight="1">
      <c r="A226" s="155" t="s">
        <v>181</v>
      </c>
      <c r="B226" s="205" t="s">
        <v>668</v>
      </c>
      <c r="C226" s="195">
        <v>240</v>
      </c>
      <c r="D226" s="196"/>
      <c r="E226" s="196"/>
      <c r="F226" s="35">
        <v>94.325</v>
      </c>
      <c r="H226" s="6"/>
    </row>
    <row r="227" spans="1:8" s="4" customFormat="1" ht="21.75" customHeight="1">
      <c r="A227" s="155" t="s">
        <v>157</v>
      </c>
      <c r="B227" s="205" t="s">
        <v>668</v>
      </c>
      <c r="C227" s="195">
        <v>240</v>
      </c>
      <c r="D227" s="154" t="s">
        <v>147</v>
      </c>
      <c r="E227" s="154" t="s">
        <v>69</v>
      </c>
      <c r="F227" s="35">
        <v>94.8</v>
      </c>
      <c r="H227" s="6"/>
    </row>
    <row r="228" spans="1:8" s="4" customFormat="1" ht="51" customHeight="1">
      <c r="A228" s="143" t="s">
        <v>176</v>
      </c>
      <c r="B228" s="144" t="s">
        <v>177</v>
      </c>
      <c r="C228" s="144"/>
      <c r="D228" s="144"/>
      <c r="E228" s="144"/>
      <c r="F228" s="145">
        <f>F234+F229</f>
        <v>27200</v>
      </c>
      <c r="G228" s="5"/>
      <c r="H228" s="6"/>
    </row>
    <row r="229" spans="1:7" s="181" customFormat="1" ht="38.25" hidden="1">
      <c r="A229" s="146" t="s">
        <v>296</v>
      </c>
      <c r="B229" s="32" t="s">
        <v>297</v>
      </c>
      <c r="C229" s="32"/>
      <c r="D229" s="32"/>
      <c r="E229" s="32"/>
      <c r="F229" s="147">
        <f>F230</f>
        <v>0</v>
      </c>
      <c r="G229" s="182"/>
    </row>
    <row r="230" spans="1:7" s="181" customFormat="1" ht="38.25" hidden="1">
      <c r="A230" s="148" t="s">
        <v>178</v>
      </c>
      <c r="B230" s="149" t="s">
        <v>298</v>
      </c>
      <c r="C230" s="149"/>
      <c r="D230" s="149"/>
      <c r="E230" s="149"/>
      <c r="F230" s="150">
        <f>F231</f>
        <v>0</v>
      </c>
      <c r="G230" s="182"/>
    </row>
    <row r="231" spans="1:7" s="181" customFormat="1" ht="25.5" hidden="1">
      <c r="A231" s="151" t="s">
        <v>179</v>
      </c>
      <c r="B231" s="149" t="s">
        <v>298</v>
      </c>
      <c r="C231" s="149" t="s">
        <v>180</v>
      </c>
      <c r="D231" s="149"/>
      <c r="E231" s="149"/>
      <c r="F231" s="150">
        <f>F232</f>
        <v>0</v>
      </c>
      <c r="G231" s="182"/>
    </row>
    <row r="232" spans="1:7" s="181" customFormat="1" ht="25.5" hidden="1">
      <c r="A232" s="152" t="s">
        <v>181</v>
      </c>
      <c r="B232" s="149" t="s">
        <v>298</v>
      </c>
      <c r="C232" s="16" t="s">
        <v>182</v>
      </c>
      <c r="D232" s="149"/>
      <c r="E232" s="149"/>
      <c r="F232" s="150">
        <f>F233</f>
        <v>0</v>
      </c>
      <c r="G232" s="182"/>
    </row>
    <row r="233" spans="1:7" s="181" customFormat="1" ht="15.75" hidden="1">
      <c r="A233" s="152" t="s">
        <v>157</v>
      </c>
      <c r="B233" s="149" t="s">
        <v>298</v>
      </c>
      <c r="C233" s="16" t="s">
        <v>182</v>
      </c>
      <c r="D233" s="149" t="s">
        <v>147</v>
      </c>
      <c r="E233" s="149" t="s">
        <v>69</v>
      </c>
      <c r="F233" s="150">
        <v>0</v>
      </c>
      <c r="G233" s="182"/>
    </row>
    <row r="234" spans="1:8" s="4" customFormat="1" ht="25.5">
      <c r="A234" s="211" t="s">
        <v>364</v>
      </c>
      <c r="B234" s="61" t="s">
        <v>353</v>
      </c>
      <c r="C234" s="61"/>
      <c r="D234" s="61"/>
      <c r="E234" s="61"/>
      <c r="F234" s="129">
        <f>F235</f>
        <v>27200</v>
      </c>
      <c r="H234" s="6"/>
    </row>
    <row r="235" spans="1:8" s="4" customFormat="1" ht="25.5">
      <c r="A235" s="153" t="s">
        <v>365</v>
      </c>
      <c r="B235" s="154" t="s">
        <v>352</v>
      </c>
      <c r="C235" s="154"/>
      <c r="D235" s="154"/>
      <c r="E235" s="154"/>
      <c r="F235" s="132">
        <f>F236</f>
        <v>27200</v>
      </c>
      <c r="H235" s="6"/>
    </row>
    <row r="236" spans="1:8" s="4" customFormat="1" ht="25.5">
      <c r="A236" s="153" t="s">
        <v>179</v>
      </c>
      <c r="B236" s="154" t="s">
        <v>352</v>
      </c>
      <c r="C236" s="154" t="s">
        <v>180</v>
      </c>
      <c r="D236" s="154"/>
      <c r="E236" s="154"/>
      <c r="F236" s="132">
        <f>F237</f>
        <v>27200</v>
      </c>
      <c r="H236" s="6"/>
    </row>
    <row r="237" spans="1:8" s="4" customFormat="1" ht="25.5">
      <c r="A237" s="155" t="s">
        <v>181</v>
      </c>
      <c r="B237" s="154" t="s">
        <v>352</v>
      </c>
      <c r="C237" s="39" t="s">
        <v>182</v>
      </c>
      <c r="D237" s="154"/>
      <c r="E237" s="154"/>
      <c r="F237" s="132">
        <f>F238</f>
        <v>27200</v>
      </c>
      <c r="H237" s="6"/>
    </row>
    <row r="238" spans="1:8" s="4" customFormat="1" ht="15.75">
      <c r="A238" s="155" t="s">
        <v>157</v>
      </c>
      <c r="B238" s="154" t="s">
        <v>352</v>
      </c>
      <c r="C238" s="39" t="s">
        <v>182</v>
      </c>
      <c r="D238" s="154" t="s">
        <v>147</v>
      </c>
      <c r="E238" s="154" t="s">
        <v>69</v>
      </c>
      <c r="F238" s="132">
        <v>27200</v>
      </c>
      <c r="H238" s="6"/>
    </row>
    <row r="239" spans="1:6" s="4" customFormat="1" ht="15.75">
      <c r="A239" s="156" t="s">
        <v>183</v>
      </c>
      <c r="B239" s="157"/>
      <c r="C239" s="157"/>
      <c r="D239" s="157"/>
      <c r="E239" s="158"/>
      <c r="F239" s="159">
        <f>F240+F298+F314</f>
        <v>53126.912</v>
      </c>
    </row>
    <row r="240" spans="1:6" s="4" customFormat="1" ht="36.75" customHeight="1">
      <c r="A240" s="18" t="s">
        <v>12</v>
      </c>
      <c r="B240" s="19" t="s">
        <v>13</v>
      </c>
      <c r="C240" s="19"/>
      <c r="D240" s="19"/>
      <c r="E240" s="19"/>
      <c r="F240" s="160">
        <f>F252+F292+F241</f>
        <v>34717.689</v>
      </c>
    </row>
    <row r="241" spans="1:6" s="4" customFormat="1" ht="27" hidden="1">
      <c r="A241" s="26" t="s">
        <v>322</v>
      </c>
      <c r="B241" s="27" t="s">
        <v>302</v>
      </c>
      <c r="C241" s="27"/>
      <c r="D241" s="27"/>
      <c r="E241" s="27"/>
      <c r="F241" s="161">
        <f>F242</f>
        <v>0</v>
      </c>
    </row>
    <row r="242" spans="1:8" s="4" customFormat="1" ht="15.75" hidden="1">
      <c r="A242" s="31" t="s">
        <v>16</v>
      </c>
      <c r="B242" s="32" t="s">
        <v>303</v>
      </c>
      <c r="C242" s="32"/>
      <c r="D242" s="32"/>
      <c r="E242" s="32"/>
      <c r="F242" s="162">
        <f>F243</f>
        <v>0</v>
      </c>
      <c r="H242" s="6"/>
    </row>
    <row r="243" spans="1:6" s="4" customFormat="1" ht="15.75" hidden="1">
      <c r="A243" s="34" t="s">
        <v>322</v>
      </c>
      <c r="B243" s="16" t="s">
        <v>304</v>
      </c>
      <c r="C243" s="16"/>
      <c r="D243" s="16"/>
      <c r="E243" s="16"/>
      <c r="F243" s="163">
        <f>F244+F247+F250</f>
        <v>0</v>
      </c>
    </row>
    <row r="244" spans="1:6" s="4" customFormat="1" ht="63.75" hidden="1">
      <c r="A244" s="34" t="s">
        <v>186</v>
      </c>
      <c r="B244" s="16" t="s">
        <v>304</v>
      </c>
      <c r="C244" s="16" t="s">
        <v>187</v>
      </c>
      <c r="D244" s="16"/>
      <c r="E244" s="16"/>
      <c r="F244" s="163">
        <f>F245</f>
        <v>0</v>
      </c>
    </row>
    <row r="245" spans="1:6" s="4" customFormat="1" ht="25.5" hidden="1">
      <c r="A245" s="36" t="s">
        <v>188</v>
      </c>
      <c r="B245" s="16" t="s">
        <v>304</v>
      </c>
      <c r="C245" s="16" t="s">
        <v>189</v>
      </c>
      <c r="D245" s="16"/>
      <c r="E245" s="16"/>
      <c r="F245" s="163">
        <f>F246</f>
        <v>0</v>
      </c>
    </row>
    <row r="246" spans="1:6" s="4" customFormat="1" ht="25.5" hidden="1">
      <c r="A246" s="34" t="s">
        <v>321</v>
      </c>
      <c r="B246" s="16" t="s">
        <v>304</v>
      </c>
      <c r="C246" s="16" t="s">
        <v>189</v>
      </c>
      <c r="D246" s="16" t="s">
        <v>40</v>
      </c>
      <c r="E246" s="16" t="s">
        <v>148</v>
      </c>
      <c r="F246" s="163">
        <v>0</v>
      </c>
    </row>
    <row r="247" spans="1:6" s="4" customFormat="1" ht="25.5" hidden="1">
      <c r="A247" s="153" t="s">
        <v>179</v>
      </c>
      <c r="B247" s="16" t="s">
        <v>304</v>
      </c>
      <c r="C247" s="154" t="s">
        <v>180</v>
      </c>
      <c r="D247" s="154"/>
      <c r="E247" s="154"/>
      <c r="F247" s="132">
        <f>F248</f>
        <v>0</v>
      </c>
    </row>
    <row r="248" spans="1:6" s="4" customFormat="1" ht="25.5" hidden="1">
      <c r="A248" s="155" t="s">
        <v>181</v>
      </c>
      <c r="B248" s="16" t="s">
        <v>304</v>
      </c>
      <c r="C248" s="39" t="s">
        <v>182</v>
      </c>
      <c r="D248" s="154"/>
      <c r="E248" s="154"/>
      <c r="F248" s="132">
        <f>F249</f>
        <v>0</v>
      </c>
    </row>
    <row r="249" spans="1:6" s="4" customFormat="1" ht="30" customHeight="1" hidden="1">
      <c r="A249" s="155" t="s">
        <v>321</v>
      </c>
      <c r="B249" s="16" t="s">
        <v>304</v>
      </c>
      <c r="C249" s="39" t="s">
        <v>182</v>
      </c>
      <c r="D249" s="154" t="s">
        <v>40</v>
      </c>
      <c r="E249" s="154" t="s">
        <v>148</v>
      </c>
      <c r="F249" s="132">
        <v>0</v>
      </c>
    </row>
    <row r="250" spans="1:6" s="4" customFormat="1" ht="30" customHeight="1" hidden="1">
      <c r="A250" s="36" t="s">
        <v>192</v>
      </c>
      <c r="B250" s="16" t="s">
        <v>304</v>
      </c>
      <c r="C250" s="16" t="s">
        <v>193</v>
      </c>
      <c r="D250" s="16"/>
      <c r="E250" s="16"/>
      <c r="F250" s="163">
        <f>F251</f>
        <v>0</v>
      </c>
    </row>
    <row r="251" spans="1:6" s="4" customFormat="1" ht="38.25" customHeight="1" hidden="1">
      <c r="A251" s="155" t="s">
        <v>321</v>
      </c>
      <c r="B251" s="16" t="s">
        <v>304</v>
      </c>
      <c r="C251" s="16" t="s">
        <v>193</v>
      </c>
      <c r="D251" s="16" t="s">
        <v>40</v>
      </c>
      <c r="E251" s="16" t="s">
        <v>148</v>
      </c>
      <c r="F251" s="163">
        <v>0</v>
      </c>
    </row>
    <row r="252" spans="1:6" s="4" customFormat="1" ht="54">
      <c r="A252" s="26" t="s">
        <v>14</v>
      </c>
      <c r="B252" s="27" t="s">
        <v>15</v>
      </c>
      <c r="C252" s="27"/>
      <c r="D252" s="27"/>
      <c r="E252" s="27"/>
      <c r="F252" s="161">
        <f>F253</f>
        <v>32665.324</v>
      </c>
    </row>
    <row r="253" spans="1:8" s="4" customFormat="1" ht="15.75">
      <c r="A253" s="31" t="s">
        <v>16</v>
      </c>
      <c r="B253" s="32" t="s">
        <v>17</v>
      </c>
      <c r="C253" s="32"/>
      <c r="D253" s="32"/>
      <c r="E253" s="32"/>
      <c r="F253" s="162">
        <f>F254+F266+F270+F274+F278+F285</f>
        <v>32665.324</v>
      </c>
      <c r="H253" s="6"/>
    </row>
    <row r="254" spans="1:6" s="4" customFormat="1" ht="15.75">
      <c r="A254" s="34" t="s">
        <v>184</v>
      </c>
      <c r="B254" s="16" t="s">
        <v>185</v>
      </c>
      <c r="C254" s="16"/>
      <c r="D254" s="16"/>
      <c r="E254" s="16"/>
      <c r="F254" s="163">
        <f>F255+F258+F261</f>
        <v>29428.139</v>
      </c>
    </row>
    <row r="255" spans="1:6" s="4" customFormat="1" ht="63.75">
      <c r="A255" s="34" t="s">
        <v>186</v>
      </c>
      <c r="B255" s="16" t="s">
        <v>185</v>
      </c>
      <c r="C255" s="16" t="s">
        <v>187</v>
      </c>
      <c r="D255" s="16"/>
      <c r="E255" s="16"/>
      <c r="F255" s="163">
        <f>F256</f>
        <v>23189.886</v>
      </c>
    </row>
    <row r="256" spans="1:6" s="4" customFormat="1" ht="25.5">
      <c r="A256" s="36" t="s">
        <v>188</v>
      </c>
      <c r="B256" s="16" t="s">
        <v>185</v>
      </c>
      <c r="C256" s="16" t="s">
        <v>189</v>
      </c>
      <c r="D256" s="16"/>
      <c r="E256" s="16"/>
      <c r="F256" s="163">
        <f>F257</f>
        <v>23189.886</v>
      </c>
    </row>
    <row r="257" spans="1:6" s="4" customFormat="1" ht="38.25">
      <c r="A257" s="34" t="s">
        <v>190</v>
      </c>
      <c r="B257" s="16" t="s">
        <v>185</v>
      </c>
      <c r="C257" s="16" t="s">
        <v>189</v>
      </c>
      <c r="D257" s="16" t="s">
        <v>40</v>
      </c>
      <c r="E257" s="16" t="s">
        <v>57</v>
      </c>
      <c r="F257" s="163">
        <v>23189.886</v>
      </c>
    </row>
    <row r="258" spans="1:6" s="4" customFormat="1" ht="25.5">
      <c r="A258" s="130" t="s">
        <v>41</v>
      </c>
      <c r="B258" s="16" t="s">
        <v>185</v>
      </c>
      <c r="C258" s="16" t="s">
        <v>180</v>
      </c>
      <c r="D258" s="16"/>
      <c r="E258" s="16"/>
      <c r="F258" s="163">
        <f>F259</f>
        <v>6034.381</v>
      </c>
    </row>
    <row r="259" spans="1:6" s="4" customFormat="1" ht="25.5">
      <c r="A259" s="36" t="s">
        <v>181</v>
      </c>
      <c r="B259" s="16" t="s">
        <v>185</v>
      </c>
      <c r="C259" s="16" t="s">
        <v>182</v>
      </c>
      <c r="D259" s="16"/>
      <c r="E259" s="16"/>
      <c r="F259" s="163">
        <f>F260</f>
        <v>6034.381</v>
      </c>
    </row>
    <row r="260" spans="1:6" s="4" customFormat="1" ht="38.25">
      <c r="A260" s="34" t="s">
        <v>190</v>
      </c>
      <c r="B260" s="16" t="s">
        <v>185</v>
      </c>
      <c r="C260" s="16" t="s">
        <v>182</v>
      </c>
      <c r="D260" s="16" t="s">
        <v>40</v>
      </c>
      <c r="E260" s="16" t="s">
        <v>57</v>
      </c>
      <c r="F260" s="163">
        <v>6034.381</v>
      </c>
    </row>
    <row r="261" spans="1:6" s="4" customFormat="1" ht="15" customHeight="1">
      <c r="A261" s="130" t="s">
        <v>43</v>
      </c>
      <c r="B261" s="16" t="s">
        <v>185</v>
      </c>
      <c r="C261" s="16" t="s">
        <v>191</v>
      </c>
      <c r="D261" s="16"/>
      <c r="E261" s="16"/>
      <c r="F261" s="163">
        <f>F262+F264</f>
        <v>203.872</v>
      </c>
    </row>
    <row r="262" spans="1:6" s="4" customFormat="1" ht="15.75" hidden="1">
      <c r="A262" s="130" t="s">
        <v>346</v>
      </c>
      <c r="B262" s="16" t="s">
        <v>185</v>
      </c>
      <c r="C262" s="16" t="s">
        <v>345</v>
      </c>
      <c r="D262" s="16"/>
      <c r="E262" s="16"/>
      <c r="F262" s="163">
        <f>F263</f>
        <v>0</v>
      </c>
    </row>
    <row r="263" spans="1:6" s="4" customFormat="1" ht="38.25" hidden="1">
      <c r="A263" s="34" t="s">
        <v>190</v>
      </c>
      <c r="B263" s="16" t="s">
        <v>185</v>
      </c>
      <c r="C263" s="16" t="s">
        <v>345</v>
      </c>
      <c r="D263" s="16" t="s">
        <v>40</v>
      </c>
      <c r="E263" s="16" t="s">
        <v>57</v>
      </c>
      <c r="F263" s="163">
        <v>0</v>
      </c>
    </row>
    <row r="264" spans="1:6" s="4" customFormat="1" ht="15.75">
      <c r="A264" s="36" t="s">
        <v>192</v>
      </c>
      <c r="B264" s="16" t="s">
        <v>185</v>
      </c>
      <c r="C264" s="16" t="s">
        <v>193</v>
      </c>
      <c r="D264" s="16"/>
      <c r="E264" s="16"/>
      <c r="F264" s="163">
        <f>F265</f>
        <v>203.872</v>
      </c>
    </row>
    <row r="265" spans="1:6" s="4" customFormat="1" ht="38.25">
      <c r="A265" s="34" t="s">
        <v>190</v>
      </c>
      <c r="B265" s="16" t="s">
        <v>185</v>
      </c>
      <c r="C265" s="16" t="s">
        <v>193</v>
      </c>
      <c r="D265" s="16" t="s">
        <v>40</v>
      </c>
      <c r="E265" s="16" t="s">
        <v>57</v>
      </c>
      <c r="F265" s="163">
        <v>203.872</v>
      </c>
    </row>
    <row r="266" spans="1:6" s="4" customFormat="1" ht="38.25">
      <c r="A266" s="38" t="s">
        <v>20</v>
      </c>
      <c r="B266" s="16" t="s">
        <v>21</v>
      </c>
      <c r="C266" s="16"/>
      <c r="D266" s="16"/>
      <c r="E266" s="16"/>
      <c r="F266" s="163">
        <f>F268</f>
        <v>69.324</v>
      </c>
    </row>
    <row r="267" spans="1:6" s="4" customFormat="1" ht="25.5">
      <c r="A267" s="164" t="s">
        <v>194</v>
      </c>
      <c r="B267" s="16" t="s">
        <v>21</v>
      </c>
      <c r="C267" s="16" t="s">
        <v>195</v>
      </c>
      <c r="D267" s="16"/>
      <c r="E267" s="16"/>
      <c r="F267" s="163">
        <f>F268</f>
        <v>69.324</v>
      </c>
    </row>
    <row r="268" spans="1:6" s="4" customFormat="1" ht="15.75">
      <c r="A268" s="36" t="s">
        <v>196</v>
      </c>
      <c r="B268" s="16" t="s">
        <v>21</v>
      </c>
      <c r="C268" s="16" t="s">
        <v>5</v>
      </c>
      <c r="D268" s="16"/>
      <c r="E268" s="16"/>
      <c r="F268" s="163">
        <f>F269</f>
        <v>69.324</v>
      </c>
    </row>
    <row r="269" spans="1:6" s="4" customFormat="1" ht="38.25">
      <c r="A269" s="34" t="s">
        <v>190</v>
      </c>
      <c r="B269" s="16" t="s">
        <v>21</v>
      </c>
      <c r="C269" s="16" t="s">
        <v>5</v>
      </c>
      <c r="D269" s="16" t="s">
        <v>40</v>
      </c>
      <c r="E269" s="16" t="s">
        <v>57</v>
      </c>
      <c r="F269" s="163">
        <v>69.324</v>
      </c>
    </row>
    <row r="270" spans="1:6" s="4" customFormat="1" ht="38.25">
      <c r="A270" s="38" t="s">
        <v>197</v>
      </c>
      <c r="B270" s="16" t="s">
        <v>18</v>
      </c>
      <c r="C270" s="16"/>
      <c r="D270" s="16"/>
      <c r="E270" s="16"/>
      <c r="F270" s="163">
        <f>F272</f>
        <v>505.1</v>
      </c>
    </row>
    <row r="271" spans="1:6" s="4" customFormat="1" ht="25.5">
      <c r="A271" s="164" t="s">
        <v>194</v>
      </c>
      <c r="B271" s="16" t="s">
        <v>18</v>
      </c>
      <c r="C271" s="16" t="s">
        <v>195</v>
      </c>
      <c r="D271" s="16"/>
      <c r="E271" s="16"/>
      <c r="F271" s="163">
        <f>F272</f>
        <v>505.1</v>
      </c>
    </row>
    <row r="272" spans="1:6" s="4" customFormat="1" ht="15.75">
      <c r="A272" s="36" t="s">
        <v>196</v>
      </c>
      <c r="B272" s="16" t="s">
        <v>18</v>
      </c>
      <c r="C272" s="16" t="s">
        <v>5</v>
      </c>
      <c r="D272" s="16"/>
      <c r="E272" s="16"/>
      <c r="F272" s="163">
        <f>F273</f>
        <v>505.1</v>
      </c>
    </row>
    <row r="273" spans="1:6" s="4" customFormat="1" ht="38.25">
      <c r="A273" s="34" t="s">
        <v>190</v>
      </c>
      <c r="B273" s="16" t="s">
        <v>18</v>
      </c>
      <c r="C273" s="16" t="s">
        <v>5</v>
      </c>
      <c r="D273" s="16" t="s">
        <v>40</v>
      </c>
      <c r="E273" s="16" t="s">
        <v>57</v>
      </c>
      <c r="F273" s="163">
        <v>505.1</v>
      </c>
    </row>
    <row r="274" spans="1:6" s="4" customFormat="1" ht="38.25">
      <c r="A274" s="38" t="s">
        <v>8</v>
      </c>
      <c r="B274" s="16" t="s">
        <v>19</v>
      </c>
      <c r="C274" s="16"/>
      <c r="D274" s="16"/>
      <c r="E274" s="16"/>
      <c r="F274" s="163">
        <f>F276</f>
        <v>719.061</v>
      </c>
    </row>
    <row r="275" spans="1:6" s="4" customFormat="1" ht="25.5">
      <c r="A275" s="164" t="s">
        <v>194</v>
      </c>
      <c r="B275" s="16" t="s">
        <v>19</v>
      </c>
      <c r="C275" s="16" t="s">
        <v>195</v>
      </c>
      <c r="D275" s="16"/>
      <c r="E275" s="16"/>
      <c r="F275" s="163">
        <f>F276</f>
        <v>719.061</v>
      </c>
    </row>
    <row r="276" spans="1:6" s="4" customFormat="1" ht="15.75">
      <c r="A276" s="36" t="s">
        <v>196</v>
      </c>
      <c r="B276" s="16" t="s">
        <v>19</v>
      </c>
      <c r="C276" s="16" t="s">
        <v>5</v>
      </c>
      <c r="D276" s="16"/>
      <c r="E276" s="16"/>
      <c r="F276" s="163">
        <f>F277</f>
        <v>719.061</v>
      </c>
    </row>
    <row r="277" spans="1:6" s="4" customFormat="1" ht="39">
      <c r="A277" s="186" t="s">
        <v>7</v>
      </c>
      <c r="B277" s="187" t="s">
        <v>19</v>
      </c>
      <c r="C277" s="187" t="s">
        <v>5</v>
      </c>
      <c r="D277" s="187" t="s">
        <v>40</v>
      </c>
      <c r="E277" s="187" t="s">
        <v>198</v>
      </c>
      <c r="F277" s="188">
        <v>719.061</v>
      </c>
    </row>
    <row r="278" spans="1:6" s="184" customFormat="1" ht="48">
      <c r="A278" s="193" t="s">
        <v>313</v>
      </c>
      <c r="B278" s="185" t="s">
        <v>314</v>
      </c>
      <c r="C278" s="185"/>
      <c r="D278" s="16"/>
      <c r="E278" s="16"/>
      <c r="F278" s="165">
        <f>F279+F282</f>
        <v>1933</v>
      </c>
    </row>
    <row r="279" spans="1:6" s="184" customFormat="1" ht="60">
      <c r="A279" s="189" t="s">
        <v>186</v>
      </c>
      <c r="B279" s="185" t="s">
        <v>314</v>
      </c>
      <c r="C279" s="185" t="s">
        <v>187</v>
      </c>
      <c r="D279" s="16"/>
      <c r="E279" s="16"/>
      <c r="F279" s="165">
        <f>F280</f>
        <v>1836.335</v>
      </c>
    </row>
    <row r="280" spans="1:6" s="184" customFormat="1" ht="24">
      <c r="A280" s="190" t="s">
        <v>188</v>
      </c>
      <c r="B280" s="185" t="s">
        <v>314</v>
      </c>
      <c r="C280" s="185" t="s">
        <v>189</v>
      </c>
      <c r="D280" s="16"/>
      <c r="E280" s="16"/>
      <c r="F280" s="165">
        <f>F281</f>
        <v>1836.335</v>
      </c>
    </row>
    <row r="281" spans="1:6" s="184" customFormat="1" ht="24">
      <c r="A281" s="191" t="s">
        <v>315</v>
      </c>
      <c r="B281" s="185" t="s">
        <v>314</v>
      </c>
      <c r="C281" s="185" t="s">
        <v>189</v>
      </c>
      <c r="D281" s="16" t="s">
        <v>69</v>
      </c>
      <c r="E281" s="16" t="s">
        <v>316</v>
      </c>
      <c r="F281" s="165">
        <v>1836.335</v>
      </c>
    </row>
    <row r="282" spans="1:6" s="184" customFormat="1" ht="24">
      <c r="A282" s="191" t="s">
        <v>41</v>
      </c>
      <c r="B282" s="185" t="s">
        <v>314</v>
      </c>
      <c r="C282" s="185" t="s">
        <v>180</v>
      </c>
      <c r="D282" s="16"/>
      <c r="E282" s="16"/>
      <c r="F282" s="165">
        <f>F283</f>
        <v>96.665</v>
      </c>
    </row>
    <row r="283" spans="1:6" s="184" customFormat="1" ht="24">
      <c r="A283" s="190" t="s">
        <v>181</v>
      </c>
      <c r="B283" s="185" t="s">
        <v>314</v>
      </c>
      <c r="C283" s="185" t="s">
        <v>182</v>
      </c>
      <c r="D283" s="16"/>
      <c r="E283" s="16"/>
      <c r="F283" s="165">
        <f>F284</f>
        <v>96.665</v>
      </c>
    </row>
    <row r="284" spans="1:6" s="184" customFormat="1" ht="24">
      <c r="A284" s="191" t="s">
        <v>315</v>
      </c>
      <c r="B284" s="185" t="s">
        <v>314</v>
      </c>
      <c r="C284" s="185" t="s">
        <v>182</v>
      </c>
      <c r="D284" s="16" t="s">
        <v>69</v>
      </c>
      <c r="E284" s="16" t="s">
        <v>316</v>
      </c>
      <c r="F284" s="165">
        <v>96.665</v>
      </c>
    </row>
    <row r="285" spans="1:6" s="184" customFormat="1" ht="36">
      <c r="A285" s="192" t="s">
        <v>317</v>
      </c>
      <c r="B285" s="16" t="s">
        <v>318</v>
      </c>
      <c r="C285" s="16"/>
      <c r="D285" s="16"/>
      <c r="E285" s="16"/>
      <c r="F285" s="163">
        <f>F287+F290</f>
        <v>10.7</v>
      </c>
    </row>
    <row r="286" spans="1:6" s="184" customFormat="1" ht="60" hidden="1">
      <c r="A286" s="189" t="s">
        <v>186</v>
      </c>
      <c r="B286" s="16" t="s">
        <v>318</v>
      </c>
      <c r="C286" s="16" t="s">
        <v>187</v>
      </c>
      <c r="D286" s="16"/>
      <c r="E286" s="16"/>
      <c r="F286" s="163">
        <f>F287</f>
        <v>0</v>
      </c>
    </row>
    <row r="287" spans="1:6" s="184" customFormat="1" ht="24" hidden="1">
      <c r="A287" s="190" t="s">
        <v>188</v>
      </c>
      <c r="B287" s="16" t="s">
        <v>318</v>
      </c>
      <c r="C287" s="185" t="s">
        <v>189</v>
      </c>
      <c r="D287" s="16"/>
      <c r="E287" s="16"/>
      <c r="F287" s="163">
        <f>F288</f>
        <v>0</v>
      </c>
    </row>
    <row r="288" spans="1:6" s="184" customFormat="1" ht="24" hidden="1">
      <c r="A288" s="191" t="s">
        <v>315</v>
      </c>
      <c r="B288" s="16" t="s">
        <v>318</v>
      </c>
      <c r="C288" s="185" t="s">
        <v>189</v>
      </c>
      <c r="D288" s="16" t="s">
        <v>69</v>
      </c>
      <c r="E288" s="16" t="s">
        <v>316</v>
      </c>
      <c r="F288" s="163">
        <v>0</v>
      </c>
    </row>
    <row r="289" spans="1:6" s="184" customFormat="1" ht="24">
      <c r="A289" s="191" t="s">
        <v>41</v>
      </c>
      <c r="B289" s="16" t="s">
        <v>318</v>
      </c>
      <c r="C289" s="185" t="s">
        <v>180</v>
      </c>
      <c r="D289" s="16"/>
      <c r="E289" s="16"/>
      <c r="F289" s="163">
        <f>F290</f>
        <v>10.7</v>
      </c>
    </row>
    <row r="290" spans="1:6" s="184" customFormat="1" ht="24">
      <c r="A290" s="190" t="s">
        <v>181</v>
      </c>
      <c r="B290" s="16" t="s">
        <v>318</v>
      </c>
      <c r="C290" s="185" t="s">
        <v>182</v>
      </c>
      <c r="D290" s="16"/>
      <c r="E290" s="16"/>
      <c r="F290" s="163">
        <f>F291</f>
        <v>10.7</v>
      </c>
    </row>
    <row r="291" spans="1:6" s="184" customFormat="1" ht="24">
      <c r="A291" s="191" t="s">
        <v>315</v>
      </c>
      <c r="B291" s="16" t="s">
        <v>318</v>
      </c>
      <c r="C291" s="185" t="s">
        <v>182</v>
      </c>
      <c r="D291" s="16" t="s">
        <v>69</v>
      </c>
      <c r="E291" s="16" t="s">
        <v>316</v>
      </c>
      <c r="F291" s="163">
        <v>10.7</v>
      </c>
    </row>
    <row r="292" spans="1:6" s="4" customFormat="1" ht="54">
      <c r="A292" s="26" t="s">
        <v>199</v>
      </c>
      <c r="B292" s="27" t="s">
        <v>200</v>
      </c>
      <c r="C292" s="27"/>
      <c r="D292" s="27"/>
      <c r="E292" s="27"/>
      <c r="F292" s="166">
        <f>SUM(F293)</f>
        <v>2052.365</v>
      </c>
    </row>
    <row r="293" spans="1:6" s="4" customFormat="1" ht="15.75">
      <c r="A293" s="31" t="s">
        <v>16</v>
      </c>
      <c r="B293" s="32" t="s">
        <v>201</v>
      </c>
      <c r="C293" s="32"/>
      <c r="D293" s="32"/>
      <c r="E293" s="32"/>
      <c r="F293" s="167">
        <f>SUM(F294)</f>
        <v>2052.365</v>
      </c>
    </row>
    <row r="294" spans="1:6" s="4" customFormat="1" ht="38.25">
      <c r="A294" s="34" t="s">
        <v>202</v>
      </c>
      <c r="B294" s="16" t="s">
        <v>203</v>
      </c>
      <c r="C294" s="16"/>
      <c r="D294" s="16"/>
      <c r="E294" s="16"/>
      <c r="F294" s="165">
        <f>F295</f>
        <v>2052.365</v>
      </c>
    </row>
    <row r="295" spans="1:6" s="4" customFormat="1" ht="63.75">
      <c r="A295" s="34" t="s">
        <v>186</v>
      </c>
      <c r="B295" s="16" t="s">
        <v>203</v>
      </c>
      <c r="C295" s="16" t="s">
        <v>187</v>
      </c>
      <c r="D295" s="16"/>
      <c r="E295" s="16"/>
      <c r="F295" s="165">
        <f>F296</f>
        <v>2052.365</v>
      </c>
    </row>
    <row r="296" spans="1:6" s="4" customFormat="1" ht="25.5">
      <c r="A296" s="36" t="s">
        <v>188</v>
      </c>
      <c r="B296" s="16" t="s">
        <v>203</v>
      </c>
      <c r="C296" s="16" t="s">
        <v>189</v>
      </c>
      <c r="D296" s="16"/>
      <c r="E296" s="16"/>
      <c r="F296" s="165">
        <f>F297</f>
        <v>2052.365</v>
      </c>
    </row>
    <row r="297" spans="1:6" s="4" customFormat="1" ht="38.25">
      <c r="A297" s="34" t="s">
        <v>190</v>
      </c>
      <c r="B297" s="16" t="s">
        <v>203</v>
      </c>
      <c r="C297" s="16" t="s">
        <v>189</v>
      </c>
      <c r="D297" s="16" t="s">
        <v>40</v>
      </c>
      <c r="E297" s="16" t="s">
        <v>57</v>
      </c>
      <c r="F297" s="165">
        <v>2052.365</v>
      </c>
    </row>
    <row r="298" spans="1:6" s="4" customFormat="1" ht="25.5">
      <c r="A298" s="18" t="s">
        <v>204</v>
      </c>
      <c r="B298" s="19" t="s">
        <v>205</v>
      </c>
      <c r="C298" s="19"/>
      <c r="D298" s="16"/>
      <c r="E298" s="16"/>
      <c r="F298" s="160">
        <f>SUM(F299)</f>
        <v>6148.024</v>
      </c>
    </row>
    <row r="299" spans="1:6" s="4" customFormat="1" ht="15.75">
      <c r="A299" s="26" t="s">
        <v>16</v>
      </c>
      <c r="B299" s="27" t="s">
        <v>206</v>
      </c>
      <c r="C299" s="27"/>
      <c r="D299" s="27"/>
      <c r="E299" s="27"/>
      <c r="F299" s="161">
        <f>SUM(F300)</f>
        <v>6148.024</v>
      </c>
    </row>
    <row r="300" spans="1:6" s="4" customFormat="1" ht="15.75">
      <c r="A300" s="31" t="s">
        <v>16</v>
      </c>
      <c r="B300" s="32" t="s">
        <v>207</v>
      </c>
      <c r="C300" s="32"/>
      <c r="D300" s="32"/>
      <c r="E300" s="32"/>
      <c r="F300" s="162">
        <f>SUM(F301)</f>
        <v>6148.024</v>
      </c>
    </row>
    <row r="301" spans="1:6" s="4" customFormat="1" ht="15.75">
      <c r="A301" s="34" t="s">
        <v>208</v>
      </c>
      <c r="B301" s="16" t="s">
        <v>209</v>
      </c>
      <c r="C301" s="16"/>
      <c r="D301" s="16"/>
      <c r="E301" s="16"/>
      <c r="F301" s="163">
        <f>F304+F313+F305+F308</f>
        <v>6148.024</v>
      </c>
    </row>
    <row r="302" spans="1:6" s="4" customFormat="1" ht="25.5">
      <c r="A302" s="130" t="s">
        <v>41</v>
      </c>
      <c r="B302" s="16" t="s">
        <v>209</v>
      </c>
      <c r="C302" s="16" t="s">
        <v>180</v>
      </c>
      <c r="D302" s="16"/>
      <c r="E302" s="16"/>
      <c r="F302" s="163">
        <f>F303</f>
        <v>4480.024</v>
      </c>
    </row>
    <row r="303" spans="1:6" s="4" customFormat="1" ht="25.5">
      <c r="A303" s="36" t="s">
        <v>181</v>
      </c>
      <c r="B303" s="16" t="s">
        <v>209</v>
      </c>
      <c r="C303" s="16" t="s">
        <v>182</v>
      </c>
      <c r="D303" s="16"/>
      <c r="E303" s="16"/>
      <c r="F303" s="163">
        <f>F304</f>
        <v>4480.024</v>
      </c>
    </row>
    <row r="304" spans="1:6" s="4" customFormat="1" ht="15" customHeight="1">
      <c r="A304" s="34" t="s">
        <v>210</v>
      </c>
      <c r="B304" s="16" t="s">
        <v>209</v>
      </c>
      <c r="C304" s="16" t="s">
        <v>182</v>
      </c>
      <c r="D304" s="16" t="s">
        <v>40</v>
      </c>
      <c r="E304" s="16" t="s">
        <v>211</v>
      </c>
      <c r="F304" s="163">
        <v>4480.024</v>
      </c>
    </row>
    <row r="305" spans="1:6" s="4" customFormat="1" ht="21.75" customHeight="1">
      <c r="A305" s="130" t="s">
        <v>43</v>
      </c>
      <c r="B305" s="16" t="s">
        <v>209</v>
      </c>
      <c r="C305" s="39" t="s">
        <v>191</v>
      </c>
      <c r="D305" s="39"/>
      <c r="E305" s="39"/>
      <c r="F305" s="163">
        <f>F306</f>
        <v>1332</v>
      </c>
    </row>
    <row r="306" spans="1:6" s="4" customFormat="1" ht="18" customHeight="1">
      <c r="A306" s="36" t="s">
        <v>346</v>
      </c>
      <c r="B306" s="16" t="s">
        <v>209</v>
      </c>
      <c r="C306" s="39" t="s">
        <v>345</v>
      </c>
      <c r="D306" s="39"/>
      <c r="E306" s="39"/>
      <c r="F306" s="163">
        <f>F307</f>
        <v>1332</v>
      </c>
    </row>
    <row r="307" spans="1:6" s="4" customFormat="1" ht="18" customHeight="1">
      <c r="A307" s="34" t="s">
        <v>210</v>
      </c>
      <c r="B307" s="16" t="s">
        <v>209</v>
      </c>
      <c r="C307" s="39" t="s">
        <v>345</v>
      </c>
      <c r="D307" s="39" t="s">
        <v>40</v>
      </c>
      <c r="E307" s="39" t="s">
        <v>211</v>
      </c>
      <c r="F307" s="163">
        <v>1332</v>
      </c>
    </row>
    <row r="308" spans="1:6" s="4" customFormat="1" ht="15.75">
      <c r="A308" s="36" t="s">
        <v>66</v>
      </c>
      <c r="B308" s="16" t="s">
        <v>209</v>
      </c>
      <c r="C308" s="39" t="s">
        <v>239</v>
      </c>
      <c r="D308" s="39"/>
      <c r="E308" s="39"/>
      <c r="F308" s="163">
        <f>F309</f>
        <v>75</v>
      </c>
    </row>
    <row r="309" spans="1:6" s="4" customFormat="1" ht="25.5">
      <c r="A309" s="36" t="s">
        <v>367</v>
      </c>
      <c r="B309" s="16" t="s">
        <v>209</v>
      </c>
      <c r="C309" s="39" t="s">
        <v>366</v>
      </c>
      <c r="D309" s="39"/>
      <c r="E309" s="39"/>
      <c r="F309" s="163">
        <f>F310</f>
        <v>75</v>
      </c>
    </row>
    <row r="310" spans="1:6" s="4" customFormat="1" ht="15.75">
      <c r="A310" s="34" t="s">
        <v>210</v>
      </c>
      <c r="B310" s="16" t="s">
        <v>209</v>
      </c>
      <c r="C310" s="39" t="s">
        <v>366</v>
      </c>
      <c r="D310" s="39" t="s">
        <v>40</v>
      </c>
      <c r="E310" s="39" t="s">
        <v>211</v>
      </c>
      <c r="F310" s="163">
        <v>75</v>
      </c>
    </row>
    <row r="311" spans="1:6" s="4" customFormat="1" ht="15.75">
      <c r="A311" s="130" t="s">
        <v>43</v>
      </c>
      <c r="B311" s="16" t="s">
        <v>209</v>
      </c>
      <c r="C311" s="39" t="s">
        <v>191</v>
      </c>
      <c r="D311" s="39"/>
      <c r="E311" s="39"/>
      <c r="F311" s="163">
        <f>F312</f>
        <v>261</v>
      </c>
    </row>
    <row r="312" spans="1:6" s="4" customFormat="1" ht="15.75">
      <c r="A312" s="36" t="s">
        <v>192</v>
      </c>
      <c r="B312" s="16" t="s">
        <v>209</v>
      </c>
      <c r="C312" s="39" t="s">
        <v>193</v>
      </c>
      <c r="D312" s="39"/>
      <c r="E312" s="39"/>
      <c r="F312" s="163">
        <f>F313</f>
        <v>261</v>
      </c>
    </row>
    <row r="313" spans="1:6" s="4" customFormat="1" ht="15.75">
      <c r="A313" s="34" t="s">
        <v>210</v>
      </c>
      <c r="B313" s="16" t="s">
        <v>209</v>
      </c>
      <c r="C313" s="39" t="s">
        <v>193</v>
      </c>
      <c r="D313" s="39" t="s">
        <v>40</v>
      </c>
      <c r="E313" s="39" t="s">
        <v>211</v>
      </c>
      <c r="F313" s="163">
        <v>261</v>
      </c>
    </row>
    <row r="314" spans="1:6" s="4" customFormat="1" ht="38.25">
      <c r="A314" s="18" t="s">
        <v>212</v>
      </c>
      <c r="B314" s="19" t="s">
        <v>213</v>
      </c>
      <c r="C314" s="19"/>
      <c r="D314" s="19"/>
      <c r="E314" s="19"/>
      <c r="F314" s="160">
        <f>F315</f>
        <v>12261.199</v>
      </c>
    </row>
    <row r="315" spans="1:6" s="4" customFormat="1" ht="15.75">
      <c r="A315" s="26" t="s">
        <v>16</v>
      </c>
      <c r="B315" s="27" t="s">
        <v>214</v>
      </c>
      <c r="C315" s="27"/>
      <c r="D315" s="27"/>
      <c r="E315" s="27"/>
      <c r="F315" s="161">
        <f>F316</f>
        <v>12261.199</v>
      </c>
    </row>
    <row r="316" spans="1:6" s="4" customFormat="1" ht="15.75">
      <c r="A316" s="31" t="s">
        <v>16</v>
      </c>
      <c r="B316" s="32" t="s">
        <v>215</v>
      </c>
      <c r="C316" s="32"/>
      <c r="D316" s="32"/>
      <c r="E316" s="32"/>
      <c r="F316" s="162">
        <f>F317+F336+F340+F348+F355+F363+F367+F379+F383+F329+F375+F354+F371+F390+F391+F359+F395+F321+F399+F344+F325</f>
        <v>12261.199</v>
      </c>
    </row>
    <row r="317" spans="1:6" s="4" customFormat="1" ht="38.25">
      <c r="A317" s="34" t="s">
        <v>216</v>
      </c>
      <c r="B317" s="16" t="s">
        <v>217</v>
      </c>
      <c r="C317" s="16"/>
      <c r="D317" s="16"/>
      <c r="E317" s="16"/>
      <c r="F317" s="163">
        <f>F318</f>
        <v>1000</v>
      </c>
    </row>
    <row r="318" spans="1:6" s="4" customFormat="1" ht="15.75">
      <c r="A318" s="130" t="s">
        <v>43</v>
      </c>
      <c r="B318" s="16" t="s">
        <v>217</v>
      </c>
      <c r="C318" s="16" t="s">
        <v>191</v>
      </c>
      <c r="D318" s="16"/>
      <c r="E318" s="16"/>
      <c r="F318" s="163">
        <f>F319</f>
        <v>1000</v>
      </c>
    </row>
    <row r="319" spans="1:6" s="4" customFormat="1" ht="15.75">
      <c r="A319" s="36" t="s">
        <v>218</v>
      </c>
      <c r="B319" s="16" t="s">
        <v>217</v>
      </c>
      <c r="C319" s="16" t="s">
        <v>219</v>
      </c>
      <c r="D319" s="16"/>
      <c r="E319" s="16"/>
      <c r="F319" s="163">
        <f>F320</f>
        <v>1000</v>
      </c>
    </row>
    <row r="320" spans="1:6" s="4" customFormat="1" ht="15.75">
      <c r="A320" s="34" t="s">
        <v>220</v>
      </c>
      <c r="B320" s="16" t="s">
        <v>217</v>
      </c>
      <c r="C320" s="16" t="s">
        <v>219</v>
      </c>
      <c r="D320" s="16" t="s">
        <v>40</v>
      </c>
      <c r="E320" s="16" t="s">
        <v>39</v>
      </c>
      <c r="F320" s="163">
        <v>1000</v>
      </c>
    </row>
    <row r="321" spans="1:6" s="4" customFormat="1" ht="25.5" hidden="1">
      <c r="A321" s="43" t="s">
        <v>127</v>
      </c>
      <c r="B321" s="16" t="s">
        <v>357</v>
      </c>
      <c r="C321" s="16"/>
      <c r="D321" s="16"/>
      <c r="E321" s="16"/>
      <c r="F321" s="163">
        <f>F322</f>
        <v>0</v>
      </c>
    </row>
    <row r="322" spans="1:6" s="4" customFormat="1" ht="15.75" hidden="1">
      <c r="A322" s="36" t="s">
        <v>43</v>
      </c>
      <c r="B322" s="16" t="s">
        <v>357</v>
      </c>
      <c r="C322" s="16" t="s">
        <v>191</v>
      </c>
      <c r="D322" s="16"/>
      <c r="E322" s="16"/>
      <c r="F322" s="163">
        <f>F323</f>
        <v>0</v>
      </c>
    </row>
    <row r="323" spans="1:6" s="4" customFormat="1" ht="15.75" hidden="1">
      <c r="A323" s="36" t="s">
        <v>346</v>
      </c>
      <c r="B323" s="16" t="s">
        <v>357</v>
      </c>
      <c r="C323" s="16" t="s">
        <v>345</v>
      </c>
      <c r="D323" s="16"/>
      <c r="E323" s="16"/>
      <c r="F323" s="163">
        <f>F324</f>
        <v>0</v>
      </c>
    </row>
    <row r="324" spans="1:6" s="4" customFormat="1" ht="15.75" hidden="1">
      <c r="A324" s="26" t="s">
        <v>126</v>
      </c>
      <c r="B324" s="16" t="s">
        <v>357</v>
      </c>
      <c r="C324" s="16" t="s">
        <v>345</v>
      </c>
      <c r="D324" s="16" t="s">
        <v>57</v>
      </c>
      <c r="E324" s="16" t="s">
        <v>113</v>
      </c>
      <c r="F324" s="163">
        <v>0</v>
      </c>
    </row>
    <row r="325" spans="1:6" s="4" customFormat="1" ht="25.5" hidden="1">
      <c r="A325" s="34" t="s">
        <v>136</v>
      </c>
      <c r="B325" s="16" t="s">
        <v>491</v>
      </c>
      <c r="C325" s="16"/>
      <c r="D325" s="16"/>
      <c r="E325" s="16"/>
      <c r="F325" s="163">
        <f>F326</f>
        <v>0</v>
      </c>
    </row>
    <row r="326" spans="1:6" s="4" customFormat="1" ht="15.75" hidden="1">
      <c r="A326" s="36" t="s">
        <v>43</v>
      </c>
      <c r="B326" s="16" t="s">
        <v>491</v>
      </c>
      <c r="C326" s="16" t="s">
        <v>191</v>
      </c>
      <c r="D326" s="16"/>
      <c r="E326" s="16"/>
      <c r="F326" s="163">
        <f>F327</f>
        <v>0</v>
      </c>
    </row>
    <row r="327" spans="1:6" s="4" customFormat="1" ht="15.75" hidden="1">
      <c r="A327" s="36" t="s">
        <v>192</v>
      </c>
      <c r="B327" s="16" t="s">
        <v>491</v>
      </c>
      <c r="C327" s="16" t="s">
        <v>193</v>
      </c>
      <c r="D327" s="16"/>
      <c r="E327" s="16"/>
      <c r="F327" s="163">
        <f>F328</f>
        <v>0</v>
      </c>
    </row>
    <row r="328" spans="1:6" s="4" customFormat="1" ht="15.75" hidden="1">
      <c r="A328" s="26" t="s">
        <v>126</v>
      </c>
      <c r="B328" s="16" t="s">
        <v>491</v>
      </c>
      <c r="C328" s="16" t="s">
        <v>193</v>
      </c>
      <c r="D328" s="16" t="s">
        <v>57</v>
      </c>
      <c r="E328" s="16" t="s">
        <v>113</v>
      </c>
      <c r="F328" s="163">
        <v>0</v>
      </c>
    </row>
    <row r="329" spans="1:6" s="4" customFormat="1" ht="25.5">
      <c r="A329" s="34" t="s">
        <v>221</v>
      </c>
      <c r="B329" s="16" t="s">
        <v>222</v>
      </c>
      <c r="C329" s="16"/>
      <c r="D329" s="16"/>
      <c r="E329" s="16"/>
      <c r="F329" s="163">
        <f>F330+F333</f>
        <v>1358</v>
      </c>
    </row>
    <row r="330" spans="1:6" s="4" customFormat="1" ht="63.75">
      <c r="A330" s="34" t="s">
        <v>186</v>
      </c>
      <c r="B330" s="16" t="s">
        <v>222</v>
      </c>
      <c r="C330" s="16" t="s">
        <v>187</v>
      </c>
      <c r="D330" s="16"/>
      <c r="E330" s="16"/>
      <c r="F330" s="163">
        <f>F331</f>
        <v>1290.1</v>
      </c>
    </row>
    <row r="331" spans="1:6" s="4" customFormat="1" ht="25.5">
      <c r="A331" s="36" t="s">
        <v>188</v>
      </c>
      <c r="B331" s="16" t="s">
        <v>222</v>
      </c>
      <c r="C331" s="16" t="s">
        <v>189</v>
      </c>
      <c r="D331" s="16"/>
      <c r="E331" s="16"/>
      <c r="F331" s="163">
        <f>F332</f>
        <v>1290.1</v>
      </c>
    </row>
    <row r="332" spans="1:6" s="4" customFormat="1" ht="15.75">
      <c r="A332" s="34" t="s">
        <v>223</v>
      </c>
      <c r="B332" s="16" t="s">
        <v>222</v>
      </c>
      <c r="C332" s="16" t="s">
        <v>189</v>
      </c>
      <c r="D332" s="16" t="s">
        <v>148</v>
      </c>
      <c r="E332" s="16" t="s">
        <v>69</v>
      </c>
      <c r="F332" s="163">
        <v>1290.1</v>
      </c>
    </row>
    <row r="333" spans="1:6" s="4" customFormat="1" ht="25.5">
      <c r="A333" s="130" t="s">
        <v>41</v>
      </c>
      <c r="B333" s="16" t="s">
        <v>222</v>
      </c>
      <c r="C333" s="16" t="s">
        <v>180</v>
      </c>
      <c r="D333" s="16"/>
      <c r="E333" s="16"/>
      <c r="F333" s="163">
        <f>F334</f>
        <v>67.9</v>
      </c>
    </row>
    <row r="334" spans="1:6" s="4" customFormat="1" ht="25.5">
      <c r="A334" s="36" t="s">
        <v>181</v>
      </c>
      <c r="B334" s="16" t="s">
        <v>222</v>
      </c>
      <c r="C334" s="16" t="s">
        <v>182</v>
      </c>
      <c r="D334" s="16"/>
      <c r="E334" s="16"/>
      <c r="F334" s="163">
        <f>F335</f>
        <v>67.9</v>
      </c>
    </row>
    <row r="335" spans="1:6" s="4" customFormat="1" ht="15.75">
      <c r="A335" s="34" t="s">
        <v>223</v>
      </c>
      <c r="B335" s="16" t="s">
        <v>222</v>
      </c>
      <c r="C335" s="16" t="s">
        <v>182</v>
      </c>
      <c r="D335" s="16" t="s">
        <v>148</v>
      </c>
      <c r="E335" s="16" t="s">
        <v>69</v>
      </c>
      <c r="F335" s="163">
        <v>67.9</v>
      </c>
    </row>
    <row r="336" spans="1:6" s="4" customFormat="1" ht="15.75">
      <c r="A336" s="34" t="s">
        <v>224</v>
      </c>
      <c r="B336" s="16" t="s">
        <v>225</v>
      </c>
      <c r="C336" s="16"/>
      <c r="D336" s="16"/>
      <c r="E336" s="16"/>
      <c r="F336" s="163">
        <f>F338</f>
        <v>800</v>
      </c>
    </row>
    <row r="337" spans="1:6" s="4" customFormat="1" ht="25.5">
      <c r="A337" s="130" t="s">
        <v>41</v>
      </c>
      <c r="B337" s="16" t="s">
        <v>225</v>
      </c>
      <c r="C337" s="16" t="s">
        <v>180</v>
      </c>
      <c r="D337" s="16"/>
      <c r="E337" s="16"/>
      <c r="F337" s="163">
        <f>F338</f>
        <v>800</v>
      </c>
    </row>
    <row r="338" spans="1:6" s="4" customFormat="1" ht="25.5">
      <c r="A338" s="36" t="s">
        <v>181</v>
      </c>
      <c r="B338" s="16" t="s">
        <v>225</v>
      </c>
      <c r="C338" s="16" t="s">
        <v>182</v>
      </c>
      <c r="D338" s="16"/>
      <c r="E338" s="16"/>
      <c r="F338" s="163">
        <f>F339</f>
        <v>800</v>
      </c>
    </row>
    <row r="339" spans="1:6" s="4" customFormat="1" ht="15.75">
      <c r="A339" s="34" t="s">
        <v>56</v>
      </c>
      <c r="B339" s="16" t="s">
        <v>225</v>
      </c>
      <c r="C339" s="16" t="s">
        <v>182</v>
      </c>
      <c r="D339" s="16" t="s">
        <v>57</v>
      </c>
      <c r="E339" s="16" t="s">
        <v>58</v>
      </c>
      <c r="F339" s="163">
        <v>800</v>
      </c>
    </row>
    <row r="340" spans="1:6" s="4" customFormat="1" ht="15.75">
      <c r="A340" s="34" t="s">
        <v>226</v>
      </c>
      <c r="B340" s="16" t="s">
        <v>227</v>
      </c>
      <c r="C340" s="16"/>
      <c r="D340" s="16"/>
      <c r="E340" s="16"/>
      <c r="F340" s="163">
        <f>F341</f>
        <v>398.4</v>
      </c>
    </row>
    <row r="341" spans="1:6" s="4" customFormat="1" ht="25.5">
      <c r="A341" s="130" t="s">
        <v>41</v>
      </c>
      <c r="B341" s="16" t="s">
        <v>227</v>
      </c>
      <c r="C341" s="16" t="s">
        <v>180</v>
      </c>
      <c r="D341" s="16"/>
      <c r="E341" s="16"/>
      <c r="F341" s="163">
        <f>F342</f>
        <v>398.4</v>
      </c>
    </row>
    <row r="342" spans="1:6" s="4" customFormat="1" ht="25.5">
      <c r="A342" s="36" t="s">
        <v>181</v>
      </c>
      <c r="B342" s="16" t="s">
        <v>227</v>
      </c>
      <c r="C342" s="16" t="s">
        <v>182</v>
      </c>
      <c r="D342" s="16"/>
      <c r="E342" s="16"/>
      <c r="F342" s="163">
        <f>F343</f>
        <v>398.4</v>
      </c>
    </row>
    <row r="343" spans="1:6" s="4" customFormat="1" ht="15.75">
      <c r="A343" s="34" t="s">
        <v>56</v>
      </c>
      <c r="B343" s="16" t="s">
        <v>227</v>
      </c>
      <c r="C343" s="16" t="s">
        <v>182</v>
      </c>
      <c r="D343" s="16" t="s">
        <v>57</v>
      </c>
      <c r="E343" s="16" t="s">
        <v>58</v>
      </c>
      <c r="F343" s="163">
        <v>398.4</v>
      </c>
    </row>
    <row r="344" spans="1:6" s="4" customFormat="1" ht="63.75">
      <c r="A344" s="34" t="s">
        <v>368</v>
      </c>
      <c r="B344" s="16" t="s">
        <v>456</v>
      </c>
      <c r="C344" s="16"/>
      <c r="D344" s="16"/>
      <c r="E344" s="16"/>
      <c r="F344" s="163">
        <v>205.531</v>
      </c>
    </row>
    <row r="345" spans="1:6" s="4" customFormat="1" ht="15.75">
      <c r="A345" s="36" t="s">
        <v>254</v>
      </c>
      <c r="B345" s="16" t="s">
        <v>456</v>
      </c>
      <c r="C345" s="16" t="s">
        <v>195</v>
      </c>
      <c r="D345" s="16"/>
      <c r="E345" s="16"/>
      <c r="F345" s="163">
        <f>F346</f>
        <v>205.531</v>
      </c>
    </row>
    <row r="346" spans="1:6" s="4" customFormat="1" ht="15.75">
      <c r="A346" s="36" t="s">
        <v>196</v>
      </c>
      <c r="B346" s="16" t="s">
        <v>456</v>
      </c>
      <c r="C346" s="16" t="s">
        <v>5</v>
      </c>
      <c r="D346" s="16"/>
      <c r="E346" s="16"/>
      <c r="F346" s="163">
        <f>F347</f>
        <v>205.531</v>
      </c>
    </row>
    <row r="347" spans="1:6" s="4" customFormat="1" ht="15.75">
      <c r="A347" s="34" t="s">
        <v>56</v>
      </c>
      <c r="B347" s="16" t="s">
        <v>456</v>
      </c>
      <c r="C347" s="16" t="s">
        <v>5</v>
      </c>
      <c r="D347" s="16" t="s">
        <v>57</v>
      </c>
      <c r="E347" s="16" t="s">
        <v>58</v>
      </c>
      <c r="F347" s="163">
        <v>205.531</v>
      </c>
    </row>
    <row r="348" spans="1:6" s="4" customFormat="1" ht="25.5">
      <c r="A348" s="34" t="s">
        <v>228</v>
      </c>
      <c r="B348" s="16" t="s">
        <v>229</v>
      </c>
      <c r="C348" s="16"/>
      <c r="D348" s="16"/>
      <c r="E348" s="16"/>
      <c r="F348" s="163">
        <f>F350</f>
        <v>2100</v>
      </c>
    </row>
    <row r="349" spans="1:6" s="4" customFormat="1" ht="25.5">
      <c r="A349" s="130" t="s">
        <v>41</v>
      </c>
      <c r="B349" s="16" t="s">
        <v>229</v>
      </c>
      <c r="C349" s="16" t="s">
        <v>180</v>
      </c>
      <c r="D349" s="16"/>
      <c r="E349" s="16"/>
      <c r="F349" s="163">
        <f>F350</f>
        <v>2100</v>
      </c>
    </row>
    <row r="350" spans="1:6" s="4" customFormat="1" ht="25.5">
      <c r="A350" s="36" t="s">
        <v>181</v>
      </c>
      <c r="B350" s="16" t="s">
        <v>229</v>
      </c>
      <c r="C350" s="16" t="s">
        <v>182</v>
      </c>
      <c r="D350" s="16"/>
      <c r="E350" s="16"/>
      <c r="F350" s="163">
        <f>F351</f>
        <v>2100</v>
      </c>
    </row>
    <row r="351" spans="1:7" s="4" customFormat="1" ht="25.5" customHeight="1">
      <c r="A351" s="34" t="s">
        <v>56</v>
      </c>
      <c r="B351" s="16" t="s">
        <v>229</v>
      </c>
      <c r="C351" s="16" t="s">
        <v>182</v>
      </c>
      <c r="D351" s="16" t="s">
        <v>57</v>
      </c>
      <c r="E351" s="16" t="s">
        <v>58</v>
      </c>
      <c r="F351" s="163">
        <v>2100</v>
      </c>
      <c r="G351" s="5"/>
    </row>
    <row r="352" spans="1:6" s="4" customFormat="1" ht="15.75" hidden="1">
      <c r="A352" s="130" t="s">
        <v>43</v>
      </c>
      <c r="B352" s="16" t="s">
        <v>305</v>
      </c>
      <c r="C352" s="110">
        <v>800</v>
      </c>
      <c r="D352" s="131"/>
      <c r="E352" s="131"/>
      <c r="F352" s="132">
        <f>F353</f>
        <v>0</v>
      </c>
    </row>
    <row r="353" spans="1:7" s="4" customFormat="1" ht="15.75" hidden="1">
      <c r="A353" s="36" t="s">
        <v>44</v>
      </c>
      <c r="B353" s="16" t="s">
        <v>305</v>
      </c>
      <c r="C353" s="110">
        <v>850</v>
      </c>
      <c r="D353" s="131"/>
      <c r="E353" s="131"/>
      <c r="F353" s="132">
        <f>F354</f>
        <v>0</v>
      </c>
      <c r="G353" s="5"/>
    </row>
    <row r="354" spans="1:6" s="4" customFormat="1" ht="15.75" hidden="1">
      <c r="A354" s="130" t="s">
        <v>157</v>
      </c>
      <c r="B354" s="16" t="s">
        <v>305</v>
      </c>
      <c r="C354" s="110">
        <v>850</v>
      </c>
      <c r="D354" s="131" t="s">
        <v>147</v>
      </c>
      <c r="E354" s="131" t="s">
        <v>69</v>
      </c>
      <c r="F354" s="132">
        <v>0</v>
      </c>
    </row>
    <row r="355" spans="1:6" s="4" customFormat="1" ht="25.5">
      <c r="A355" s="34" t="s">
        <v>230</v>
      </c>
      <c r="B355" s="16" t="s">
        <v>231</v>
      </c>
      <c r="C355" s="16"/>
      <c r="D355" s="16"/>
      <c r="E355" s="16"/>
      <c r="F355" s="163">
        <f>F357</f>
        <v>4300</v>
      </c>
    </row>
    <row r="356" spans="1:6" s="4" customFormat="1" ht="25.5">
      <c r="A356" s="130" t="s">
        <v>41</v>
      </c>
      <c r="B356" s="16" t="s">
        <v>231</v>
      </c>
      <c r="C356" s="16" t="s">
        <v>180</v>
      </c>
      <c r="D356" s="16"/>
      <c r="E356" s="16"/>
      <c r="F356" s="163">
        <f>F357</f>
        <v>4300</v>
      </c>
    </row>
    <row r="357" spans="1:6" s="4" customFormat="1" ht="25.5">
      <c r="A357" s="36" t="s">
        <v>181</v>
      </c>
      <c r="B357" s="16" t="s">
        <v>231</v>
      </c>
      <c r="C357" s="16" t="s">
        <v>182</v>
      </c>
      <c r="D357" s="16"/>
      <c r="E357" s="16"/>
      <c r="F357" s="163">
        <f>F358</f>
        <v>4300</v>
      </c>
    </row>
    <row r="358" spans="1:6" s="4" customFormat="1" ht="15.75">
      <c r="A358" s="34" t="s">
        <v>232</v>
      </c>
      <c r="B358" s="16" t="s">
        <v>231</v>
      </c>
      <c r="C358" s="16" t="s">
        <v>182</v>
      </c>
      <c r="D358" s="16" t="s">
        <v>147</v>
      </c>
      <c r="E358" s="16" t="s">
        <v>40</v>
      </c>
      <c r="F358" s="163">
        <v>4300</v>
      </c>
    </row>
    <row r="359" spans="1:6" s="4" customFormat="1" ht="33.75" customHeight="1" hidden="1">
      <c r="A359" s="34" t="s">
        <v>263</v>
      </c>
      <c r="B359" s="16" t="s">
        <v>355</v>
      </c>
      <c r="C359" s="16"/>
      <c r="D359" s="16"/>
      <c r="E359" s="16"/>
      <c r="F359" s="163">
        <v>0</v>
      </c>
    </row>
    <row r="360" spans="1:6" s="4" customFormat="1" ht="15.75" hidden="1">
      <c r="A360" s="36" t="s">
        <v>43</v>
      </c>
      <c r="B360" s="16" t="s">
        <v>355</v>
      </c>
      <c r="C360" s="16" t="s">
        <v>191</v>
      </c>
      <c r="D360" s="16"/>
      <c r="E360" s="16"/>
      <c r="F360" s="163">
        <v>0</v>
      </c>
    </row>
    <row r="361" spans="1:6" s="4" customFormat="1" ht="15.75" hidden="1">
      <c r="A361" s="36" t="s">
        <v>192</v>
      </c>
      <c r="B361" s="16" t="s">
        <v>355</v>
      </c>
      <c r="C361" s="16" t="s">
        <v>193</v>
      </c>
      <c r="D361" s="16"/>
      <c r="E361" s="16"/>
      <c r="F361" s="163">
        <v>0</v>
      </c>
    </row>
    <row r="362" spans="1:6" s="4" customFormat="1" ht="36.75" customHeight="1" hidden="1">
      <c r="A362" s="34" t="s">
        <v>112</v>
      </c>
      <c r="B362" s="16" t="s">
        <v>355</v>
      </c>
      <c r="C362" s="16" t="s">
        <v>193</v>
      </c>
      <c r="D362" s="16" t="s">
        <v>69</v>
      </c>
      <c r="E362" s="16" t="s">
        <v>113</v>
      </c>
      <c r="F362" s="163">
        <v>0</v>
      </c>
    </row>
    <row r="363" spans="1:6" s="4" customFormat="1" ht="15.75">
      <c r="A363" s="34" t="s">
        <v>233</v>
      </c>
      <c r="B363" s="16" t="s">
        <v>234</v>
      </c>
      <c r="C363" s="16"/>
      <c r="D363" s="16"/>
      <c r="E363" s="16"/>
      <c r="F363" s="163">
        <f>F365</f>
        <v>650</v>
      </c>
    </row>
    <row r="364" spans="1:6" s="4" customFormat="1" ht="25.5">
      <c r="A364" s="130" t="s">
        <v>41</v>
      </c>
      <c r="B364" s="16" t="s">
        <v>234</v>
      </c>
      <c r="C364" s="16" t="s">
        <v>180</v>
      </c>
      <c r="D364" s="16"/>
      <c r="E364" s="16"/>
      <c r="F364" s="163">
        <f>F365</f>
        <v>650</v>
      </c>
    </row>
    <row r="365" spans="1:7" s="4" customFormat="1" ht="25.5">
      <c r="A365" s="36" t="s">
        <v>181</v>
      </c>
      <c r="B365" s="16" t="s">
        <v>234</v>
      </c>
      <c r="C365" s="16" t="s">
        <v>182</v>
      </c>
      <c r="D365" s="16"/>
      <c r="E365" s="16"/>
      <c r="F365" s="163">
        <f>F366</f>
        <v>650</v>
      </c>
      <c r="G365" s="5"/>
    </row>
    <row r="366" spans="1:6" s="4" customFormat="1" ht="15.75">
      <c r="A366" s="34" t="s">
        <v>232</v>
      </c>
      <c r="B366" s="16" t="s">
        <v>234</v>
      </c>
      <c r="C366" s="16" t="s">
        <v>182</v>
      </c>
      <c r="D366" s="16" t="s">
        <v>147</v>
      </c>
      <c r="E366" s="16" t="s">
        <v>40</v>
      </c>
      <c r="F366" s="163">
        <v>650</v>
      </c>
    </row>
    <row r="367" spans="1:6" s="4" customFormat="1" ht="38.25">
      <c r="A367" s="140" t="s">
        <v>235</v>
      </c>
      <c r="B367" s="16" t="s">
        <v>236</v>
      </c>
      <c r="C367" s="16"/>
      <c r="D367" s="16"/>
      <c r="E367" s="16"/>
      <c r="F367" s="163">
        <f>F369</f>
        <v>222</v>
      </c>
    </row>
    <row r="368" spans="1:6" s="4" customFormat="1" ht="25.5">
      <c r="A368" s="130" t="s">
        <v>41</v>
      </c>
      <c r="B368" s="16" t="s">
        <v>236</v>
      </c>
      <c r="C368" s="16" t="s">
        <v>180</v>
      </c>
      <c r="D368" s="16"/>
      <c r="E368" s="16"/>
      <c r="F368" s="163">
        <f>F369</f>
        <v>222</v>
      </c>
    </row>
    <row r="369" spans="1:6" s="4" customFormat="1" ht="25.5">
      <c r="A369" s="36" t="s">
        <v>181</v>
      </c>
      <c r="B369" s="16" t="s">
        <v>236</v>
      </c>
      <c r="C369" s="16" t="s">
        <v>182</v>
      </c>
      <c r="D369" s="16"/>
      <c r="E369" s="16"/>
      <c r="F369" s="163">
        <f>F370</f>
        <v>222</v>
      </c>
    </row>
    <row r="370" spans="1:6" s="4" customFormat="1" ht="15" customHeight="1">
      <c r="A370" s="140" t="s">
        <v>146</v>
      </c>
      <c r="B370" s="16" t="s">
        <v>236</v>
      </c>
      <c r="C370" s="16" t="s">
        <v>182</v>
      </c>
      <c r="D370" s="16" t="s">
        <v>147</v>
      </c>
      <c r="E370" s="16" t="s">
        <v>148</v>
      </c>
      <c r="F370" s="163">
        <v>222</v>
      </c>
    </row>
    <row r="371" spans="1:6" s="4" customFormat="1" ht="25.5" hidden="1">
      <c r="A371" s="34" t="s">
        <v>334</v>
      </c>
      <c r="B371" s="16" t="s">
        <v>310</v>
      </c>
      <c r="C371" s="16"/>
      <c r="D371" s="16"/>
      <c r="E371" s="16"/>
      <c r="F371" s="163">
        <f>F373</f>
        <v>0</v>
      </c>
    </row>
    <row r="372" spans="1:6" s="4" customFormat="1" ht="15.75" hidden="1">
      <c r="A372" s="130" t="s">
        <v>2</v>
      </c>
      <c r="B372" s="16" t="s">
        <v>310</v>
      </c>
      <c r="C372" s="16" t="s">
        <v>191</v>
      </c>
      <c r="D372" s="16"/>
      <c r="E372" s="16"/>
      <c r="F372" s="163">
        <f>F373</f>
        <v>0</v>
      </c>
    </row>
    <row r="373" spans="1:6" s="4" customFormat="1" ht="15.75" hidden="1">
      <c r="A373" s="36" t="s">
        <v>331</v>
      </c>
      <c r="B373" s="16" t="s">
        <v>310</v>
      </c>
      <c r="C373" s="16" t="s">
        <v>330</v>
      </c>
      <c r="D373" s="16"/>
      <c r="E373" s="16"/>
      <c r="F373" s="163">
        <f>F374</f>
        <v>0</v>
      </c>
    </row>
    <row r="374" spans="1:6" s="4" customFormat="1" ht="15.75" hidden="1">
      <c r="A374" s="34" t="s">
        <v>250</v>
      </c>
      <c r="B374" s="16" t="s">
        <v>310</v>
      </c>
      <c r="C374" s="16" t="s">
        <v>330</v>
      </c>
      <c r="D374" s="16" t="s">
        <v>40</v>
      </c>
      <c r="E374" s="16" t="s">
        <v>85</v>
      </c>
      <c r="F374" s="163">
        <v>0</v>
      </c>
    </row>
    <row r="375" spans="1:7" ht="25.5" hidden="1">
      <c r="A375" s="168" t="s">
        <v>247</v>
      </c>
      <c r="B375" s="77" t="s">
        <v>248</v>
      </c>
      <c r="C375" s="77"/>
      <c r="D375" s="169"/>
      <c r="E375" s="169"/>
      <c r="F375" s="183">
        <f>F376</f>
        <v>0</v>
      </c>
      <c r="G375" s="8"/>
    </row>
    <row r="376" spans="1:7" ht="25.5" hidden="1">
      <c r="A376" s="130" t="s">
        <v>41</v>
      </c>
      <c r="B376" s="77" t="s">
        <v>248</v>
      </c>
      <c r="C376" s="77">
        <v>200</v>
      </c>
      <c r="D376" s="169"/>
      <c r="E376" s="169"/>
      <c r="F376" s="183">
        <f>F377</f>
        <v>0</v>
      </c>
      <c r="G376" s="8"/>
    </row>
    <row r="377" spans="1:7" ht="25.5" hidden="1">
      <c r="A377" s="36" t="s">
        <v>181</v>
      </c>
      <c r="B377" s="77" t="s">
        <v>248</v>
      </c>
      <c r="C377" s="77">
        <v>240</v>
      </c>
      <c r="D377" s="169"/>
      <c r="E377" s="169"/>
      <c r="F377" s="183">
        <f>F378</f>
        <v>0</v>
      </c>
      <c r="G377" s="8"/>
    </row>
    <row r="378" spans="1:7" ht="21.75" customHeight="1" hidden="1">
      <c r="A378" s="168" t="s">
        <v>95</v>
      </c>
      <c r="B378" s="77" t="s">
        <v>248</v>
      </c>
      <c r="C378" s="77">
        <v>240</v>
      </c>
      <c r="D378" s="169" t="s">
        <v>96</v>
      </c>
      <c r="E378" s="169" t="s">
        <v>40</v>
      </c>
      <c r="F378" s="183">
        <v>0</v>
      </c>
      <c r="G378" s="8"/>
    </row>
    <row r="379" spans="1:6" s="4" customFormat="1" ht="15.75">
      <c r="A379" s="34" t="s">
        <v>237</v>
      </c>
      <c r="B379" s="16" t="s">
        <v>238</v>
      </c>
      <c r="C379" s="16"/>
      <c r="D379" s="16"/>
      <c r="E379" s="16"/>
      <c r="F379" s="163">
        <f>F381</f>
        <v>1227.268</v>
      </c>
    </row>
    <row r="380" spans="1:6" s="4" customFormat="1" ht="15.75">
      <c r="A380" s="34" t="s">
        <v>66</v>
      </c>
      <c r="B380" s="16" t="s">
        <v>238</v>
      </c>
      <c r="C380" s="16" t="s">
        <v>239</v>
      </c>
      <c r="D380" s="16"/>
      <c r="E380" s="16"/>
      <c r="F380" s="163">
        <f>F381</f>
        <v>1227.268</v>
      </c>
    </row>
    <row r="381" spans="1:6" s="4" customFormat="1" ht="26.25">
      <c r="A381" s="170" t="s">
        <v>67</v>
      </c>
      <c r="B381" s="16" t="s">
        <v>238</v>
      </c>
      <c r="C381" s="16" t="s">
        <v>240</v>
      </c>
      <c r="D381" s="16"/>
      <c r="E381" s="16"/>
      <c r="F381" s="163">
        <f>F382</f>
        <v>1227.268</v>
      </c>
    </row>
    <row r="382" spans="1:6" s="4" customFormat="1" ht="15.75">
      <c r="A382" s="43" t="s">
        <v>241</v>
      </c>
      <c r="B382" s="16" t="s">
        <v>238</v>
      </c>
      <c r="C382" s="16" t="s">
        <v>240</v>
      </c>
      <c r="D382" s="16" t="s">
        <v>242</v>
      </c>
      <c r="E382" s="16" t="s">
        <v>40</v>
      </c>
      <c r="F382" s="163">
        <v>1227.268</v>
      </c>
    </row>
    <row r="383" spans="1:6" s="4" customFormat="1" ht="51" hidden="1">
      <c r="A383" s="168" t="s">
        <v>243</v>
      </c>
      <c r="B383" s="77" t="s">
        <v>244</v>
      </c>
      <c r="C383" s="77"/>
      <c r="D383" s="169"/>
      <c r="E383" s="169"/>
      <c r="F383" s="183">
        <f>F385</f>
        <v>0</v>
      </c>
    </row>
    <row r="384" spans="1:6" s="4" customFormat="1" ht="25.5" hidden="1">
      <c r="A384" s="130" t="s">
        <v>41</v>
      </c>
      <c r="B384" s="77" t="s">
        <v>244</v>
      </c>
      <c r="C384" s="77">
        <v>200</v>
      </c>
      <c r="D384" s="169"/>
      <c r="E384" s="169"/>
      <c r="F384" s="183">
        <f>F385</f>
        <v>0</v>
      </c>
    </row>
    <row r="385" spans="1:6" s="4" customFormat="1" ht="25.5" hidden="1">
      <c r="A385" s="36" t="s">
        <v>181</v>
      </c>
      <c r="B385" s="77" t="s">
        <v>244</v>
      </c>
      <c r="C385" s="77">
        <v>240</v>
      </c>
      <c r="D385" s="169"/>
      <c r="E385" s="169"/>
      <c r="F385" s="183">
        <f>F386</f>
        <v>0</v>
      </c>
    </row>
    <row r="386" spans="1:6" s="4" customFormat="1" ht="18" customHeight="1" hidden="1">
      <c r="A386" s="168" t="s">
        <v>245</v>
      </c>
      <c r="B386" s="77" t="s">
        <v>244</v>
      </c>
      <c r="C386" s="77">
        <v>240</v>
      </c>
      <c r="D386" s="169" t="s">
        <v>58</v>
      </c>
      <c r="E386" s="169" t="s">
        <v>148</v>
      </c>
      <c r="F386" s="183">
        <v>0</v>
      </c>
    </row>
    <row r="387" spans="1:6" s="4" customFormat="1" ht="0.75" customHeight="1" hidden="1">
      <c r="A387" s="168" t="s">
        <v>348</v>
      </c>
      <c r="B387" s="16" t="s">
        <v>347</v>
      </c>
      <c r="C387" s="77"/>
      <c r="D387" s="169"/>
      <c r="E387" s="169"/>
      <c r="F387" s="183">
        <f>F389</f>
        <v>0</v>
      </c>
    </row>
    <row r="388" spans="1:6" s="4" customFormat="1" ht="25.5" customHeight="1" hidden="1">
      <c r="A388" s="36" t="s">
        <v>252</v>
      </c>
      <c r="B388" s="16" t="s">
        <v>347</v>
      </c>
      <c r="C388" s="77">
        <v>100</v>
      </c>
      <c r="D388" s="169"/>
      <c r="E388" s="169"/>
      <c r="F388" s="183">
        <f>F389</f>
        <v>0</v>
      </c>
    </row>
    <row r="389" spans="1:6" ht="24" customHeight="1" hidden="1">
      <c r="A389" s="36" t="s">
        <v>188</v>
      </c>
      <c r="B389" s="16" t="s">
        <v>347</v>
      </c>
      <c r="C389" s="77">
        <v>120</v>
      </c>
      <c r="D389" s="169"/>
      <c r="E389" s="169"/>
      <c r="F389" s="183">
        <f>F390</f>
        <v>0</v>
      </c>
    </row>
    <row r="390" spans="1:6" ht="22.5" customHeight="1" hidden="1">
      <c r="A390" s="168" t="s">
        <v>210</v>
      </c>
      <c r="B390" s="16" t="s">
        <v>347</v>
      </c>
      <c r="C390" s="77">
        <v>120</v>
      </c>
      <c r="D390" s="169" t="s">
        <v>40</v>
      </c>
      <c r="E390" s="169" t="s">
        <v>211</v>
      </c>
      <c r="F390" s="183">
        <v>0</v>
      </c>
    </row>
    <row r="391" spans="1:6" ht="25.5" hidden="1">
      <c r="A391" s="168" t="s">
        <v>247</v>
      </c>
      <c r="B391" s="16" t="s">
        <v>248</v>
      </c>
      <c r="C391" s="77"/>
      <c r="D391" s="169"/>
      <c r="E391" s="169"/>
      <c r="F391" s="183">
        <f>F393</f>
        <v>0</v>
      </c>
    </row>
    <row r="392" spans="1:6" ht="25.5" hidden="1">
      <c r="A392" s="130" t="s">
        <v>41</v>
      </c>
      <c r="B392" s="16" t="s">
        <v>248</v>
      </c>
      <c r="C392" s="77">
        <v>240</v>
      </c>
      <c r="D392" s="169"/>
      <c r="E392" s="169"/>
      <c r="F392" s="183">
        <f>F393</f>
        <v>0</v>
      </c>
    </row>
    <row r="393" spans="1:6" ht="25.5" hidden="1">
      <c r="A393" s="36" t="s">
        <v>181</v>
      </c>
      <c r="B393" s="16" t="s">
        <v>248</v>
      </c>
      <c r="C393" s="77">
        <v>240</v>
      </c>
      <c r="D393" s="169"/>
      <c r="E393" s="169"/>
      <c r="F393" s="183">
        <f>F394</f>
        <v>0</v>
      </c>
    </row>
    <row r="394" spans="1:6" ht="12.75" hidden="1">
      <c r="A394" s="168" t="s">
        <v>95</v>
      </c>
      <c r="B394" s="16" t="s">
        <v>248</v>
      </c>
      <c r="C394" s="77">
        <v>240</v>
      </c>
      <c r="D394" s="169" t="s">
        <v>96</v>
      </c>
      <c r="E394" s="169" t="s">
        <v>40</v>
      </c>
      <c r="F394" s="183">
        <v>0</v>
      </c>
    </row>
    <row r="395" spans="1:6" ht="25.5" hidden="1">
      <c r="A395" s="34" t="s">
        <v>363</v>
      </c>
      <c r="B395" s="77" t="s">
        <v>362</v>
      </c>
      <c r="C395" s="16"/>
      <c r="D395" s="16"/>
      <c r="E395" s="77"/>
      <c r="F395" s="210">
        <f>F398</f>
        <v>0</v>
      </c>
    </row>
    <row r="396" spans="1:6" ht="25.5" hidden="1">
      <c r="A396" s="36" t="s">
        <v>41</v>
      </c>
      <c r="B396" s="77" t="s">
        <v>362</v>
      </c>
      <c r="C396" s="16" t="s">
        <v>180</v>
      </c>
      <c r="D396" s="16"/>
      <c r="E396" s="77"/>
      <c r="F396" s="210">
        <f>F398</f>
        <v>0</v>
      </c>
    </row>
    <row r="397" spans="1:6" ht="25.5" hidden="1">
      <c r="A397" s="36" t="s">
        <v>181</v>
      </c>
      <c r="B397" s="77" t="s">
        <v>362</v>
      </c>
      <c r="C397" s="16" t="s">
        <v>182</v>
      </c>
      <c r="D397" s="16"/>
      <c r="E397" s="77"/>
      <c r="F397" s="210">
        <f>F398</f>
        <v>0</v>
      </c>
    </row>
    <row r="398" spans="1:6" ht="12.75" customHeight="1" hidden="1">
      <c r="A398" s="207" t="s">
        <v>157</v>
      </c>
      <c r="B398" s="77" t="s">
        <v>362</v>
      </c>
      <c r="C398" s="208">
        <v>240</v>
      </c>
      <c r="D398" s="16" t="s">
        <v>147</v>
      </c>
      <c r="E398" s="16" t="s">
        <v>69</v>
      </c>
      <c r="F398" s="209">
        <v>0</v>
      </c>
    </row>
    <row r="399" spans="1:6" ht="25.5" hidden="1">
      <c r="A399" s="36" t="s">
        <v>41</v>
      </c>
      <c r="B399" s="77" t="s">
        <v>362</v>
      </c>
      <c r="C399" s="16" t="s">
        <v>180</v>
      </c>
      <c r="D399" s="16"/>
      <c r="E399" s="77"/>
      <c r="F399" s="210">
        <f>F401</f>
        <v>0</v>
      </c>
    </row>
    <row r="400" spans="1:6" ht="25.5" hidden="1">
      <c r="A400" s="36" t="s">
        <v>181</v>
      </c>
      <c r="B400" s="77" t="s">
        <v>362</v>
      </c>
      <c r="C400" s="16" t="s">
        <v>182</v>
      </c>
      <c r="D400" s="16"/>
      <c r="E400" s="77"/>
      <c r="F400" s="210">
        <f>F401</f>
        <v>0</v>
      </c>
    </row>
    <row r="401" spans="1:6" ht="12.75" hidden="1">
      <c r="A401" s="34" t="s">
        <v>95</v>
      </c>
      <c r="B401" s="77" t="s">
        <v>362</v>
      </c>
      <c r="C401" s="208">
        <v>240</v>
      </c>
      <c r="D401" s="16" t="s">
        <v>96</v>
      </c>
      <c r="E401" s="16" t="s">
        <v>40</v>
      </c>
      <c r="F401" s="209">
        <v>0</v>
      </c>
    </row>
  </sheetData>
  <sheetProtection/>
  <autoFilter ref="A14:H386"/>
  <mergeCells count="6">
    <mergeCell ref="A9:F9"/>
    <mergeCell ref="A11:A12"/>
    <mergeCell ref="B11:B12"/>
    <mergeCell ref="C11:C12"/>
    <mergeCell ref="D11:D12"/>
    <mergeCell ref="E11:E12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2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53.8515625" style="104" customWidth="1"/>
    <col min="2" max="3" width="14.28125" style="288" customWidth="1"/>
    <col min="4" max="4" width="9.00390625" style="288" customWidth="1"/>
    <col min="5" max="5" width="8.7109375" style="104" customWidth="1"/>
    <col min="6" max="6" width="13.28125" style="104" customWidth="1"/>
    <col min="7" max="7" width="14.28125" style="104" customWidth="1"/>
    <col min="8" max="16384" width="9.140625" style="104" customWidth="1"/>
  </cols>
  <sheetData>
    <row r="1" ht="15">
      <c r="E1" s="105" t="s">
        <v>663</v>
      </c>
    </row>
    <row r="2" ht="15">
      <c r="E2" s="105" t="s">
        <v>624</v>
      </c>
    </row>
    <row r="3" ht="15">
      <c r="E3" s="105" t="s">
        <v>10</v>
      </c>
    </row>
    <row r="4" ht="15">
      <c r="E4" s="105" t="s">
        <v>3</v>
      </c>
    </row>
    <row r="5" ht="15">
      <c r="E5" s="105" t="s">
        <v>4</v>
      </c>
    </row>
    <row r="6" ht="15">
      <c r="E6" s="105" t="s">
        <v>597</v>
      </c>
    </row>
    <row r="8" spans="2:5" ht="12.75" customHeight="1">
      <c r="B8" s="104"/>
      <c r="C8" s="104"/>
      <c r="D8" s="105"/>
      <c r="E8" s="102"/>
    </row>
    <row r="9" spans="1:7" ht="48.75" customHeight="1">
      <c r="A9" s="496" t="s">
        <v>625</v>
      </c>
      <c r="B9" s="496"/>
      <c r="C9" s="496"/>
      <c r="D9" s="496"/>
      <c r="E9" s="496"/>
      <c r="F9" s="496"/>
      <c r="G9" s="496"/>
    </row>
    <row r="10" spans="1:7" ht="12.75" customHeight="1">
      <c r="A10" s="289"/>
      <c r="B10" s="289"/>
      <c r="C10" s="289"/>
      <c r="D10" s="289"/>
      <c r="E10" s="289"/>
      <c r="F10" s="289"/>
      <c r="G10" s="289"/>
    </row>
    <row r="11" spans="1:7" s="184" customFormat="1" ht="16.5" customHeight="1">
      <c r="A11" s="497" t="s">
        <v>0</v>
      </c>
      <c r="B11" s="498" t="s">
        <v>6</v>
      </c>
      <c r="C11" s="498" t="s">
        <v>22</v>
      </c>
      <c r="D11" s="498" t="s">
        <v>23</v>
      </c>
      <c r="E11" s="498" t="s">
        <v>24</v>
      </c>
      <c r="F11" s="497" t="s">
        <v>25</v>
      </c>
      <c r="G11" s="497"/>
    </row>
    <row r="12" spans="1:7" s="184" customFormat="1" ht="16.5" customHeight="1">
      <c r="A12" s="497"/>
      <c r="B12" s="498"/>
      <c r="C12" s="498"/>
      <c r="D12" s="498"/>
      <c r="E12" s="498"/>
      <c r="F12" s="290" t="s">
        <v>356</v>
      </c>
      <c r="G12" s="290" t="s">
        <v>600</v>
      </c>
    </row>
    <row r="13" spans="1:7" s="184" customFormat="1" ht="30" customHeight="1">
      <c r="A13" s="292" t="s">
        <v>26</v>
      </c>
      <c r="B13" s="293"/>
      <c r="C13" s="293"/>
      <c r="D13" s="293"/>
      <c r="E13" s="293"/>
      <c r="F13" s="294">
        <f>SUM(F14+F186)</f>
        <v>142963.232</v>
      </c>
      <c r="G13" s="294">
        <f>SUM(G14+G186)</f>
        <v>144801.233</v>
      </c>
    </row>
    <row r="14" spans="1:7" s="184" customFormat="1" ht="22.5" customHeight="1">
      <c r="A14" s="295" t="s">
        <v>27</v>
      </c>
      <c r="B14" s="296"/>
      <c r="C14" s="296"/>
      <c r="D14" s="297"/>
      <c r="E14" s="298"/>
      <c r="F14" s="299">
        <f>F15+F40+F59+F92+F104+F129+F139+F145+F151+F157+F46+F175+F163+F169</f>
        <v>97403.212</v>
      </c>
      <c r="G14" s="299">
        <f>G15+G40+G59+G92+G104+G129+G139+G145+G151+G157+G46+G175+G163+G169</f>
        <v>100211.087</v>
      </c>
    </row>
    <row r="15" spans="1:7" s="184" customFormat="1" ht="38.25">
      <c r="A15" s="300" t="s">
        <v>28</v>
      </c>
      <c r="B15" s="293" t="s">
        <v>29</v>
      </c>
      <c r="C15" s="293"/>
      <c r="D15" s="301"/>
      <c r="E15" s="301"/>
      <c r="F15" s="302">
        <f>F16+F34+F28</f>
        <v>30962.089</v>
      </c>
      <c r="G15" s="302">
        <f>G16+G34+G28</f>
        <v>31013.482</v>
      </c>
    </row>
    <row r="16" spans="1:7" s="184" customFormat="1" ht="40.5">
      <c r="A16" s="303" t="s">
        <v>30</v>
      </c>
      <c r="B16" s="304" t="s">
        <v>31</v>
      </c>
      <c r="C16" s="304"/>
      <c r="D16" s="305"/>
      <c r="E16" s="305"/>
      <c r="F16" s="306">
        <f>F17</f>
        <v>27715.669</v>
      </c>
      <c r="G16" s="306">
        <f>G17</f>
        <v>25917</v>
      </c>
    </row>
    <row r="17" spans="1:7" s="184" customFormat="1" ht="28.5" customHeight="1">
      <c r="A17" s="307" t="s">
        <v>32</v>
      </c>
      <c r="B17" s="308" t="s">
        <v>33</v>
      </c>
      <c r="C17" s="308"/>
      <c r="D17" s="305"/>
      <c r="E17" s="305"/>
      <c r="F17" s="309">
        <f>F18</f>
        <v>27715.669</v>
      </c>
      <c r="G17" s="309">
        <f>G18</f>
        <v>25917</v>
      </c>
    </row>
    <row r="18" spans="1:7" s="184" customFormat="1" ht="36" customHeight="1">
      <c r="A18" s="310" t="s">
        <v>34</v>
      </c>
      <c r="B18" s="291" t="s">
        <v>35</v>
      </c>
      <c r="C18" s="291"/>
      <c r="D18" s="311"/>
      <c r="E18" s="311"/>
      <c r="F18" s="312">
        <f>F20+F23+F26</f>
        <v>27715.669</v>
      </c>
      <c r="G18" s="312">
        <f>G20+G23+G26</f>
        <v>25917</v>
      </c>
    </row>
    <row r="19" spans="1:7" s="184" customFormat="1" ht="62.25" customHeight="1">
      <c r="A19" s="310" t="s">
        <v>36</v>
      </c>
      <c r="B19" s="291" t="s">
        <v>35</v>
      </c>
      <c r="C19" s="291">
        <v>100</v>
      </c>
      <c r="D19" s="311"/>
      <c r="E19" s="311"/>
      <c r="F19" s="312">
        <f>F20</f>
        <v>14842.5</v>
      </c>
      <c r="G19" s="312">
        <f>G20</f>
        <v>14842.5</v>
      </c>
    </row>
    <row r="20" spans="1:7" s="184" customFormat="1" ht="26.25" customHeight="1">
      <c r="A20" s="313" t="s">
        <v>37</v>
      </c>
      <c r="B20" s="291" t="s">
        <v>35</v>
      </c>
      <c r="C20" s="291">
        <v>110</v>
      </c>
      <c r="D20" s="311"/>
      <c r="E20" s="311"/>
      <c r="F20" s="312">
        <f>F21</f>
        <v>14842.5</v>
      </c>
      <c r="G20" s="312">
        <f>G21</f>
        <v>14842.5</v>
      </c>
    </row>
    <row r="21" spans="1:9" s="184" customFormat="1" ht="18.75" customHeight="1">
      <c r="A21" s="310" t="s">
        <v>38</v>
      </c>
      <c r="B21" s="291" t="s">
        <v>35</v>
      </c>
      <c r="C21" s="291">
        <v>110</v>
      </c>
      <c r="D21" s="311" t="s">
        <v>39</v>
      </c>
      <c r="E21" s="311" t="s">
        <v>40</v>
      </c>
      <c r="F21" s="312">
        <v>14842.5</v>
      </c>
      <c r="G21" s="312">
        <v>14842.5</v>
      </c>
      <c r="I21" s="314"/>
    </row>
    <row r="22" spans="1:7" s="184" customFormat="1" ht="25.5" customHeight="1">
      <c r="A22" s="310" t="s">
        <v>41</v>
      </c>
      <c r="B22" s="291" t="s">
        <v>35</v>
      </c>
      <c r="C22" s="291">
        <v>200</v>
      </c>
      <c r="D22" s="311"/>
      <c r="E22" s="311"/>
      <c r="F22" s="312">
        <f>F23</f>
        <v>12828.169</v>
      </c>
      <c r="G22" s="312">
        <f>G23</f>
        <v>11029.5</v>
      </c>
    </row>
    <row r="23" spans="1:7" s="184" customFormat="1" ht="30" customHeight="1">
      <c r="A23" s="313" t="s">
        <v>42</v>
      </c>
      <c r="B23" s="291" t="s">
        <v>35</v>
      </c>
      <c r="C23" s="291">
        <v>240</v>
      </c>
      <c r="D23" s="311"/>
      <c r="E23" s="311"/>
      <c r="F23" s="312">
        <f>F24</f>
        <v>12828.169</v>
      </c>
      <c r="G23" s="312">
        <f>G24</f>
        <v>11029.5</v>
      </c>
    </row>
    <row r="24" spans="1:7" s="184" customFormat="1" ht="30" customHeight="1">
      <c r="A24" s="310" t="s">
        <v>38</v>
      </c>
      <c r="B24" s="291" t="s">
        <v>35</v>
      </c>
      <c r="C24" s="291">
        <v>240</v>
      </c>
      <c r="D24" s="311" t="s">
        <v>39</v>
      </c>
      <c r="E24" s="311" t="s">
        <v>40</v>
      </c>
      <c r="F24" s="312">
        <v>12828.169</v>
      </c>
      <c r="G24" s="312">
        <v>11029.5</v>
      </c>
    </row>
    <row r="25" spans="1:7" s="184" customFormat="1" ht="30" customHeight="1">
      <c r="A25" s="310" t="s">
        <v>43</v>
      </c>
      <c r="B25" s="291" t="s">
        <v>35</v>
      </c>
      <c r="C25" s="291">
        <v>800</v>
      </c>
      <c r="D25" s="311"/>
      <c r="E25" s="311"/>
      <c r="F25" s="312">
        <f>F26</f>
        <v>45</v>
      </c>
      <c r="G25" s="312">
        <f>G26</f>
        <v>45</v>
      </c>
    </row>
    <row r="26" spans="1:7" s="184" customFormat="1" ht="30" customHeight="1">
      <c r="A26" s="313" t="s">
        <v>44</v>
      </c>
      <c r="B26" s="291" t="s">
        <v>35</v>
      </c>
      <c r="C26" s="291">
        <v>850</v>
      </c>
      <c r="D26" s="311"/>
      <c r="E26" s="311"/>
      <c r="F26" s="312">
        <f>F27</f>
        <v>45</v>
      </c>
      <c r="G26" s="312">
        <f>G27</f>
        <v>45</v>
      </c>
    </row>
    <row r="27" spans="1:7" s="184" customFormat="1" ht="27.75" customHeight="1">
      <c r="A27" s="310" t="s">
        <v>38</v>
      </c>
      <c r="B27" s="291" t="s">
        <v>35</v>
      </c>
      <c r="C27" s="291">
        <v>850</v>
      </c>
      <c r="D27" s="311" t="s">
        <v>39</v>
      </c>
      <c r="E27" s="311" t="s">
        <v>40</v>
      </c>
      <c r="F27" s="312">
        <v>45</v>
      </c>
      <c r="G27" s="312">
        <v>45</v>
      </c>
    </row>
    <row r="28" spans="1:7" s="184" customFormat="1" ht="45" customHeight="1">
      <c r="A28" s="310" t="s">
        <v>341</v>
      </c>
      <c r="B28" s="315" t="s">
        <v>337</v>
      </c>
      <c r="C28" s="291"/>
      <c r="D28" s="311"/>
      <c r="E28" s="311"/>
      <c r="F28" s="312">
        <f aca="true" t="shared" si="0" ref="F28:G32">F29</f>
        <v>1806.42</v>
      </c>
      <c r="G28" s="312">
        <f t="shared" si="0"/>
        <v>3656.482</v>
      </c>
    </row>
    <row r="29" spans="1:7" s="184" customFormat="1" ht="36" customHeight="1">
      <c r="A29" s="310" t="s">
        <v>342</v>
      </c>
      <c r="B29" s="316" t="s">
        <v>338</v>
      </c>
      <c r="C29" s="291"/>
      <c r="D29" s="311"/>
      <c r="E29" s="311"/>
      <c r="F29" s="312">
        <f t="shared" si="0"/>
        <v>1806.42</v>
      </c>
      <c r="G29" s="312">
        <f t="shared" si="0"/>
        <v>3656.482</v>
      </c>
    </row>
    <row r="30" spans="1:7" s="184" customFormat="1" ht="30" customHeight="1">
      <c r="A30" s="310" t="s">
        <v>344</v>
      </c>
      <c r="B30" s="316" t="s">
        <v>340</v>
      </c>
      <c r="C30" s="291"/>
      <c r="D30" s="311"/>
      <c r="E30" s="311"/>
      <c r="F30" s="312">
        <f t="shared" si="0"/>
        <v>1806.42</v>
      </c>
      <c r="G30" s="312">
        <f t="shared" si="0"/>
        <v>3656.482</v>
      </c>
    </row>
    <row r="31" spans="1:7" s="184" customFormat="1" ht="27.75" customHeight="1">
      <c r="A31" s="310" t="s">
        <v>276</v>
      </c>
      <c r="B31" s="316" t="s">
        <v>340</v>
      </c>
      <c r="C31" s="291">
        <v>400</v>
      </c>
      <c r="D31" s="311"/>
      <c r="E31" s="311"/>
      <c r="F31" s="312">
        <f t="shared" si="0"/>
        <v>1806.42</v>
      </c>
      <c r="G31" s="312">
        <f t="shared" si="0"/>
        <v>3656.482</v>
      </c>
    </row>
    <row r="32" spans="1:7" s="184" customFormat="1" ht="24.75" customHeight="1">
      <c r="A32" s="310" t="s">
        <v>145</v>
      </c>
      <c r="B32" s="316" t="s">
        <v>340</v>
      </c>
      <c r="C32" s="291">
        <v>410</v>
      </c>
      <c r="D32" s="311"/>
      <c r="E32" s="311"/>
      <c r="F32" s="312">
        <f t="shared" si="0"/>
        <v>1806.42</v>
      </c>
      <c r="G32" s="312">
        <f t="shared" si="0"/>
        <v>3656.482</v>
      </c>
    </row>
    <row r="33" spans="1:7" s="184" customFormat="1" ht="24" customHeight="1">
      <c r="A33" s="310" t="s">
        <v>38</v>
      </c>
      <c r="B33" s="316" t="s">
        <v>340</v>
      </c>
      <c r="C33" s="291">
        <v>410</v>
      </c>
      <c r="D33" s="311" t="s">
        <v>39</v>
      </c>
      <c r="E33" s="311" t="s">
        <v>40</v>
      </c>
      <c r="F33" s="312">
        <v>1806.42</v>
      </c>
      <c r="G33" s="312">
        <v>3656.482</v>
      </c>
    </row>
    <row r="34" spans="1:7" s="184" customFormat="1" ht="54" customHeight="1">
      <c r="A34" s="303" t="s">
        <v>45</v>
      </c>
      <c r="B34" s="317" t="s">
        <v>46</v>
      </c>
      <c r="C34" s="317"/>
      <c r="D34" s="305"/>
      <c r="E34" s="305"/>
      <c r="F34" s="306">
        <f>F35</f>
        <v>1440</v>
      </c>
      <c r="G34" s="306">
        <f>G35</f>
        <v>1440</v>
      </c>
    </row>
    <row r="35" spans="1:7" s="184" customFormat="1" ht="42" customHeight="1">
      <c r="A35" s="307" t="s">
        <v>47</v>
      </c>
      <c r="B35" s="308" t="s">
        <v>48</v>
      </c>
      <c r="C35" s="308"/>
      <c r="D35" s="305"/>
      <c r="E35" s="305"/>
      <c r="F35" s="309">
        <f>SUM(F36)</f>
        <v>1440</v>
      </c>
      <c r="G35" s="309">
        <f>SUM(G36)</f>
        <v>1440</v>
      </c>
    </row>
    <row r="36" spans="1:7" s="184" customFormat="1" ht="30" customHeight="1">
      <c r="A36" s="310" t="s">
        <v>49</v>
      </c>
      <c r="B36" s="291" t="s">
        <v>50</v>
      </c>
      <c r="C36" s="291"/>
      <c r="D36" s="311"/>
      <c r="E36" s="311"/>
      <c r="F36" s="312">
        <f>F38</f>
        <v>1440</v>
      </c>
      <c r="G36" s="312">
        <f>G38</f>
        <v>1440</v>
      </c>
    </row>
    <row r="37" spans="1:7" s="184" customFormat="1" ht="30" customHeight="1">
      <c r="A37" s="310" t="s">
        <v>41</v>
      </c>
      <c r="B37" s="291" t="s">
        <v>50</v>
      </c>
      <c r="C37" s="291">
        <v>200</v>
      </c>
      <c r="D37" s="311"/>
      <c r="E37" s="311"/>
      <c r="F37" s="312">
        <f>F38</f>
        <v>1440</v>
      </c>
      <c r="G37" s="312">
        <f>G38</f>
        <v>1440</v>
      </c>
    </row>
    <row r="38" spans="1:7" s="184" customFormat="1" ht="30" customHeight="1">
      <c r="A38" s="313" t="s">
        <v>42</v>
      </c>
      <c r="B38" s="291" t="s">
        <v>50</v>
      </c>
      <c r="C38" s="291">
        <v>240</v>
      </c>
      <c r="D38" s="311"/>
      <c r="E38" s="311"/>
      <c r="F38" s="312">
        <f>F39</f>
        <v>1440</v>
      </c>
      <c r="G38" s="312">
        <f>G39</f>
        <v>1440</v>
      </c>
    </row>
    <row r="39" spans="1:7" s="184" customFormat="1" ht="25.5" customHeight="1">
      <c r="A39" s="310" t="s">
        <v>38</v>
      </c>
      <c r="B39" s="291" t="s">
        <v>50</v>
      </c>
      <c r="C39" s="291">
        <v>240</v>
      </c>
      <c r="D39" s="311" t="s">
        <v>39</v>
      </c>
      <c r="E39" s="311" t="s">
        <v>40</v>
      </c>
      <c r="F39" s="312">
        <v>1440</v>
      </c>
      <c r="G39" s="312">
        <v>1440</v>
      </c>
    </row>
    <row r="40" spans="1:7" s="184" customFormat="1" ht="38.25" hidden="1">
      <c r="A40" s="318" t="s">
        <v>326</v>
      </c>
      <c r="B40" s="293" t="s">
        <v>51</v>
      </c>
      <c r="C40" s="293"/>
      <c r="D40" s="301"/>
      <c r="E40" s="301"/>
      <c r="F40" s="302">
        <f>F42</f>
        <v>0</v>
      </c>
      <c r="G40" s="302">
        <f>G42</f>
        <v>0</v>
      </c>
    </row>
    <row r="41" spans="1:7" s="184" customFormat="1" ht="51" hidden="1">
      <c r="A41" s="319" t="s">
        <v>52</v>
      </c>
      <c r="B41" s="308" t="s">
        <v>53</v>
      </c>
      <c r="C41" s="308"/>
      <c r="D41" s="305"/>
      <c r="E41" s="305"/>
      <c r="F41" s="309">
        <f>SUM(F42)</f>
        <v>0</v>
      </c>
      <c r="G41" s="309">
        <f>SUM(G42)</f>
        <v>0</v>
      </c>
    </row>
    <row r="42" spans="1:7" s="184" customFormat="1" ht="63.75" hidden="1">
      <c r="A42" s="310" t="s">
        <v>54</v>
      </c>
      <c r="B42" s="291" t="s">
        <v>55</v>
      </c>
      <c r="C42" s="291"/>
      <c r="D42" s="311"/>
      <c r="E42" s="311"/>
      <c r="F42" s="312">
        <f>F44</f>
        <v>0</v>
      </c>
      <c r="G42" s="312">
        <f>G44</f>
        <v>0</v>
      </c>
    </row>
    <row r="43" spans="1:7" s="184" customFormat="1" ht="25.5" hidden="1">
      <c r="A43" s="310" t="s">
        <v>585</v>
      </c>
      <c r="B43" s="291" t="s">
        <v>55</v>
      </c>
      <c r="C43" s="291">
        <v>600</v>
      </c>
      <c r="D43" s="311"/>
      <c r="E43" s="311"/>
      <c r="F43" s="312">
        <f>F44</f>
        <v>0</v>
      </c>
      <c r="G43" s="312">
        <f>G44</f>
        <v>0</v>
      </c>
    </row>
    <row r="44" spans="1:7" s="184" customFormat="1" ht="63.75" hidden="1">
      <c r="A44" s="320" t="s">
        <v>54</v>
      </c>
      <c r="B44" s="291" t="s">
        <v>55</v>
      </c>
      <c r="C44" s="291">
        <v>630</v>
      </c>
      <c r="D44" s="311"/>
      <c r="E44" s="311"/>
      <c r="F44" s="312">
        <f>F45</f>
        <v>0</v>
      </c>
      <c r="G44" s="312">
        <f>G45</f>
        <v>0</v>
      </c>
    </row>
    <row r="45" spans="1:7" s="184" customFormat="1" ht="12.75" hidden="1">
      <c r="A45" s="321" t="s">
        <v>56</v>
      </c>
      <c r="B45" s="291" t="s">
        <v>55</v>
      </c>
      <c r="C45" s="291">
        <v>630</v>
      </c>
      <c r="D45" s="311" t="s">
        <v>57</v>
      </c>
      <c r="E45" s="311" t="s">
        <v>58</v>
      </c>
      <c r="F45" s="312">
        <v>0</v>
      </c>
      <c r="G45" s="312">
        <v>0</v>
      </c>
    </row>
    <row r="46" spans="1:7" s="184" customFormat="1" ht="58.5" customHeight="1">
      <c r="A46" s="318" t="s">
        <v>369</v>
      </c>
      <c r="B46" s="293" t="s">
        <v>59</v>
      </c>
      <c r="C46" s="293"/>
      <c r="D46" s="311"/>
      <c r="E46" s="311"/>
      <c r="F46" s="302">
        <f>F49</f>
        <v>1330.949</v>
      </c>
      <c r="G46" s="302">
        <f>G49</f>
        <v>1330.949</v>
      </c>
    </row>
    <row r="47" spans="1:7" s="184" customFormat="1" ht="54" hidden="1">
      <c r="A47" s="322" t="s">
        <v>358</v>
      </c>
      <c r="B47" s="317" t="s">
        <v>61</v>
      </c>
      <c r="C47" s="317"/>
      <c r="D47" s="305"/>
      <c r="E47" s="305"/>
      <c r="F47" s="306">
        <f aca="true" t="shared" si="1" ref="F47:G51">F48</f>
        <v>0</v>
      </c>
      <c r="G47" s="306">
        <f t="shared" si="1"/>
        <v>0</v>
      </c>
    </row>
    <row r="48" spans="1:7" s="184" customFormat="1" ht="25.5" hidden="1">
      <c r="A48" s="323" t="s">
        <v>62</v>
      </c>
      <c r="B48" s="308" t="s">
        <v>63</v>
      </c>
      <c r="C48" s="308"/>
      <c r="D48" s="305"/>
      <c r="E48" s="305"/>
      <c r="F48" s="309">
        <v>0</v>
      </c>
      <c r="G48" s="309">
        <v>0</v>
      </c>
    </row>
    <row r="49" spans="1:7" s="184" customFormat="1" ht="46.5" customHeight="1">
      <c r="A49" s="324" t="s">
        <v>370</v>
      </c>
      <c r="B49" s="316" t="s">
        <v>457</v>
      </c>
      <c r="C49" s="291"/>
      <c r="D49" s="311"/>
      <c r="E49" s="311"/>
      <c r="F49" s="312">
        <f t="shared" si="1"/>
        <v>1330.949</v>
      </c>
      <c r="G49" s="312">
        <f t="shared" si="1"/>
        <v>1330.949</v>
      </c>
    </row>
    <row r="50" spans="1:7" s="184" customFormat="1" ht="12.75">
      <c r="A50" s="324" t="s">
        <v>66</v>
      </c>
      <c r="B50" s="316" t="s">
        <v>457</v>
      </c>
      <c r="C50" s="291">
        <v>300</v>
      </c>
      <c r="D50" s="291"/>
      <c r="E50" s="291"/>
      <c r="F50" s="312">
        <f t="shared" si="1"/>
        <v>1330.949</v>
      </c>
      <c r="G50" s="312">
        <f t="shared" si="1"/>
        <v>1330.949</v>
      </c>
    </row>
    <row r="51" spans="1:7" s="184" customFormat="1" ht="25.5">
      <c r="A51" s="324" t="s">
        <v>67</v>
      </c>
      <c r="B51" s="316" t="s">
        <v>457</v>
      </c>
      <c r="C51" s="291">
        <v>320</v>
      </c>
      <c r="D51" s="291"/>
      <c r="E51" s="291"/>
      <c r="F51" s="312">
        <f t="shared" si="1"/>
        <v>1330.949</v>
      </c>
      <c r="G51" s="312">
        <f t="shared" si="1"/>
        <v>1330.949</v>
      </c>
    </row>
    <row r="52" spans="1:7" s="184" customFormat="1" ht="22.5" customHeight="1">
      <c r="A52" s="324" t="s">
        <v>477</v>
      </c>
      <c r="B52" s="316" t="s">
        <v>457</v>
      </c>
      <c r="C52" s="291">
        <v>320</v>
      </c>
      <c r="D52" s="325">
        <v>10</v>
      </c>
      <c r="E52" s="326" t="s">
        <v>57</v>
      </c>
      <c r="F52" s="312">
        <v>1330.949</v>
      </c>
      <c r="G52" s="312">
        <v>1330.949</v>
      </c>
    </row>
    <row r="53" spans="1:7" s="184" customFormat="1" ht="94.5" hidden="1">
      <c r="A53" s="322" t="s">
        <v>70</v>
      </c>
      <c r="B53" s="317" t="s">
        <v>71</v>
      </c>
      <c r="C53" s="291"/>
      <c r="D53" s="291"/>
      <c r="E53" s="311"/>
      <c r="F53" s="306">
        <f aca="true" t="shared" si="2" ref="F53:G57">F54</f>
        <v>0</v>
      </c>
      <c r="G53" s="306">
        <f t="shared" si="2"/>
        <v>0</v>
      </c>
    </row>
    <row r="54" spans="1:7" s="184" customFormat="1" ht="38.25" hidden="1">
      <c r="A54" s="323" t="s">
        <v>72</v>
      </c>
      <c r="B54" s="308" t="s">
        <v>73</v>
      </c>
      <c r="C54" s="308"/>
      <c r="D54" s="308"/>
      <c r="E54" s="305"/>
      <c r="F54" s="309">
        <f t="shared" si="2"/>
        <v>0</v>
      </c>
      <c r="G54" s="309">
        <f t="shared" si="2"/>
        <v>0</v>
      </c>
    </row>
    <row r="55" spans="1:7" s="184" customFormat="1" ht="38.25" hidden="1">
      <c r="A55" s="324" t="s">
        <v>74</v>
      </c>
      <c r="B55" s="291" t="s">
        <v>75</v>
      </c>
      <c r="C55" s="291"/>
      <c r="D55" s="291"/>
      <c r="E55" s="311"/>
      <c r="F55" s="312">
        <f t="shared" si="2"/>
        <v>0</v>
      </c>
      <c r="G55" s="312">
        <f t="shared" si="2"/>
        <v>0</v>
      </c>
    </row>
    <row r="56" spans="1:7" s="184" customFormat="1" ht="12.75" hidden="1">
      <c r="A56" s="324" t="s">
        <v>66</v>
      </c>
      <c r="B56" s="291" t="s">
        <v>75</v>
      </c>
      <c r="C56" s="291">
        <v>300</v>
      </c>
      <c r="D56" s="291"/>
      <c r="E56" s="291"/>
      <c r="F56" s="312">
        <f t="shared" si="2"/>
        <v>0</v>
      </c>
      <c r="G56" s="312">
        <f t="shared" si="2"/>
        <v>0</v>
      </c>
    </row>
    <row r="57" spans="1:7" s="184" customFormat="1" ht="12.75" customHeight="1" hidden="1">
      <c r="A57" s="324" t="s">
        <v>67</v>
      </c>
      <c r="B57" s="291" t="s">
        <v>75</v>
      </c>
      <c r="C57" s="291">
        <v>320</v>
      </c>
      <c r="D57" s="291"/>
      <c r="E57" s="291"/>
      <c r="F57" s="312">
        <f t="shared" si="2"/>
        <v>0</v>
      </c>
      <c r="G57" s="312">
        <f t="shared" si="2"/>
        <v>0</v>
      </c>
    </row>
    <row r="58" spans="1:7" s="184" customFormat="1" ht="0.75" customHeight="1" hidden="1">
      <c r="A58" s="324" t="s">
        <v>232</v>
      </c>
      <c r="B58" s="291" t="s">
        <v>75</v>
      </c>
      <c r="C58" s="291">
        <v>320</v>
      </c>
      <c r="D58" s="311" t="s">
        <v>147</v>
      </c>
      <c r="E58" s="311" t="s">
        <v>40</v>
      </c>
      <c r="F58" s="312">
        <v>0</v>
      </c>
      <c r="G58" s="312">
        <v>0</v>
      </c>
    </row>
    <row r="59" spans="1:7" s="184" customFormat="1" ht="38.25">
      <c r="A59" s="300" t="s">
        <v>76</v>
      </c>
      <c r="B59" s="293" t="s">
        <v>77</v>
      </c>
      <c r="C59" s="293"/>
      <c r="D59" s="301"/>
      <c r="E59" s="301"/>
      <c r="F59" s="302">
        <f>F60+F71+F86</f>
        <v>32701.738</v>
      </c>
      <c r="G59" s="302">
        <f>G60+G71+G86</f>
        <v>32701.738</v>
      </c>
    </row>
    <row r="60" spans="1:7" s="184" customFormat="1" ht="27">
      <c r="A60" s="303" t="s">
        <v>78</v>
      </c>
      <c r="B60" s="317" t="s">
        <v>79</v>
      </c>
      <c r="C60" s="317"/>
      <c r="D60" s="305"/>
      <c r="E60" s="305"/>
      <c r="F60" s="306">
        <f>F61+F66</f>
        <v>712.13</v>
      </c>
      <c r="G60" s="306">
        <f>G61+G66</f>
        <v>712.13</v>
      </c>
    </row>
    <row r="61" spans="1:7" s="184" customFormat="1" ht="25.5">
      <c r="A61" s="307" t="s">
        <v>80</v>
      </c>
      <c r="B61" s="308" t="s">
        <v>81</v>
      </c>
      <c r="C61" s="308"/>
      <c r="D61" s="305"/>
      <c r="E61" s="305"/>
      <c r="F61" s="309">
        <f>F64</f>
        <v>343.68</v>
      </c>
      <c r="G61" s="309">
        <f>G64</f>
        <v>343.68</v>
      </c>
    </row>
    <row r="62" spans="1:7" s="184" customFormat="1" ht="12.75">
      <c r="A62" s="321" t="s">
        <v>82</v>
      </c>
      <c r="B62" s="291" t="s">
        <v>83</v>
      </c>
      <c r="C62" s="291"/>
      <c r="D62" s="311"/>
      <c r="E62" s="311"/>
      <c r="F62" s="312">
        <f>F65</f>
        <v>343.68</v>
      </c>
      <c r="G62" s="312">
        <f>G65</f>
        <v>343.68</v>
      </c>
    </row>
    <row r="63" spans="1:7" s="184" customFormat="1" ht="25.5">
      <c r="A63" s="310" t="s">
        <v>41</v>
      </c>
      <c r="B63" s="291" t="s">
        <v>83</v>
      </c>
      <c r="C63" s="291">
        <v>200</v>
      </c>
      <c r="D63" s="311"/>
      <c r="E63" s="311"/>
      <c r="F63" s="312">
        <f>F64</f>
        <v>343.68</v>
      </c>
      <c r="G63" s="312">
        <f>G64</f>
        <v>343.68</v>
      </c>
    </row>
    <row r="64" spans="1:7" s="184" customFormat="1" ht="25.5">
      <c r="A64" s="313" t="s">
        <v>42</v>
      </c>
      <c r="B64" s="291" t="s">
        <v>83</v>
      </c>
      <c r="C64" s="291">
        <v>240</v>
      </c>
      <c r="D64" s="311"/>
      <c r="E64" s="311"/>
      <c r="F64" s="312">
        <f>F65</f>
        <v>343.68</v>
      </c>
      <c r="G64" s="312">
        <f>G65</f>
        <v>343.68</v>
      </c>
    </row>
    <row r="65" spans="1:7" s="184" customFormat="1" ht="12.75">
      <c r="A65" s="310" t="s">
        <v>84</v>
      </c>
      <c r="B65" s="291" t="s">
        <v>83</v>
      </c>
      <c r="C65" s="291">
        <v>240</v>
      </c>
      <c r="D65" s="311" t="s">
        <v>85</v>
      </c>
      <c r="E65" s="311" t="s">
        <v>85</v>
      </c>
      <c r="F65" s="312">
        <v>343.68</v>
      </c>
      <c r="G65" s="312">
        <v>343.68</v>
      </c>
    </row>
    <row r="66" spans="1:7" s="184" customFormat="1" ht="25.5">
      <c r="A66" s="327" t="s">
        <v>86</v>
      </c>
      <c r="B66" s="308" t="s">
        <v>87</v>
      </c>
      <c r="C66" s="308"/>
      <c r="D66" s="305"/>
      <c r="E66" s="305"/>
      <c r="F66" s="309">
        <f>SUM(F69)</f>
        <v>368.45</v>
      </c>
      <c r="G66" s="309">
        <f>SUM(G69)</f>
        <v>368.45</v>
      </c>
    </row>
    <row r="67" spans="1:7" s="184" customFormat="1" ht="12.75">
      <c r="A67" s="310" t="s">
        <v>88</v>
      </c>
      <c r="B67" s="291" t="s">
        <v>89</v>
      </c>
      <c r="C67" s="291"/>
      <c r="D67" s="311"/>
      <c r="E67" s="311"/>
      <c r="F67" s="312">
        <f>F70</f>
        <v>368.45</v>
      </c>
      <c r="G67" s="312">
        <f>G70</f>
        <v>368.45</v>
      </c>
    </row>
    <row r="68" spans="1:7" s="184" customFormat="1" ht="25.5">
      <c r="A68" s="310" t="s">
        <v>41</v>
      </c>
      <c r="B68" s="291" t="s">
        <v>89</v>
      </c>
      <c r="C68" s="291">
        <v>200</v>
      </c>
      <c r="D68" s="311"/>
      <c r="E68" s="311"/>
      <c r="F68" s="312">
        <f>F69</f>
        <v>368.45</v>
      </c>
      <c r="G68" s="312">
        <f>G69</f>
        <v>368.45</v>
      </c>
    </row>
    <row r="69" spans="1:7" s="184" customFormat="1" ht="25.5">
      <c r="A69" s="313" t="s">
        <v>42</v>
      </c>
      <c r="B69" s="291" t="s">
        <v>89</v>
      </c>
      <c r="C69" s="291">
        <v>240</v>
      </c>
      <c r="D69" s="311"/>
      <c r="E69" s="311"/>
      <c r="F69" s="312">
        <f>F70</f>
        <v>368.45</v>
      </c>
      <c r="G69" s="312">
        <f>G70</f>
        <v>368.45</v>
      </c>
    </row>
    <row r="70" spans="1:7" s="184" customFormat="1" ht="12.75">
      <c r="A70" s="310" t="s">
        <v>323</v>
      </c>
      <c r="B70" s="291" t="s">
        <v>89</v>
      </c>
      <c r="C70" s="291">
        <v>240</v>
      </c>
      <c r="D70" s="311" t="s">
        <v>85</v>
      </c>
      <c r="E70" s="311" t="s">
        <v>85</v>
      </c>
      <c r="F70" s="312">
        <v>368.45</v>
      </c>
      <c r="G70" s="312">
        <v>368.45</v>
      </c>
    </row>
    <row r="71" spans="1:7" s="184" customFormat="1" ht="40.5">
      <c r="A71" s="303" t="s">
        <v>90</v>
      </c>
      <c r="B71" s="317" t="s">
        <v>91</v>
      </c>
      <c r="C71" s="317"/>
      <c r="D71" s="305"/>
      <c r="E71" s="305"/>
      <c r="F71" s="306">
        <f>F72</f>
        <v>29081.858</v>
      </c>
      <c r="G71" s="306">
        <f>G72</f>
        <v>29081.858</v>
      </c>
    </row>
    <row r="72" spans="1:7" s="184" customFormat="1" ht="25.5">
      <c r="A72" s="307" t="s">
        <v>92</v>
      </c>
      <c r="B72" s="308" t="s">
        <v>93</v>
      </c>
      <c r="C72" s="308"/>
      <c r="D72" s="305"/>
      <c r="E72" s="305"/>
      <c r="F72" s="309">
        <f>F73+F83</f>
        <v>29081.858</v>
      </c>
      <c r="G72" s="309">
        <f>G73+G83</f>
        <v>29081.858</v>
      </c>
    </row>
    <row r="73" spans="1:7" s="184" customFormat="1" ht="25.5">
      <c r="A73" s="310" t="s">
        <v>34</v>
      </c>
      <c r="B73" s="291" t="s">
        <v>94</v>
      </c>
      <c r="C73" s="291"/>
      <c r="D73" s="311"/>
      <c r="E73" s="311"/>
      <c r="F73" s="312">
        <f>F75+F78+F81</f>
        <v>19166.058</v>
      </c>
      <c r="G73" s="312">
        <f>G75+G78+G80</f>
        <v>19166.058</v>
      </c>
    </row>
    <row r="74" spans="1:7" s="184" customFormat="1" ht="51">
      <c r="A74" s="310" t="s">
        <v>36</v>
      </c>
      <c r="B74" s="291" t="s">
        <v>94</v>
      </c>
      <c r="C74" s="291">
        <v>100</v>
      </c>
      <c r="D74" s="311"/>
      <c r="E74" s="311"/>
      <c r="F74" s="312">
        <f>F75</f>
        <v>13438.02</v>
      </c>
      <c r="G74" s="312">
        <f>G75</f>
        <v>13438.02</v>
      </c>
    </row>
    <row r="75" spans="1:7" s="184" customFormat="1" ht="12.75">
      <c r="A75" s="313" t="s">
        <v>37</v>
      </c>
      <c r="B75" s="291" t="s">
        <v>94</v>
      </c>
      <c r="C75" s="291">
        <v>110</v>
      </c>
      <c r="D75" s="311"/>
      <c r="E75" s="311"/>
      <c r="F75" s="312">
        <f>F76</f>
        <v>13438.02</v>
      </c>
      <c r="G75" s="312">
        <f>G76</f>
        <v>13438.02</v>
      </c>
    </row>
    <row r="76" spans="1:7" s="184" customFormat="1" ht="12.75">
      <c r="A76" s="310" t="s">
        <v>95</v>
      </c>
      <c r="B76" s="291" t="s">
        <v>94</v>
      </c>
      <c r="C76" s="291">
        <v>110</v>
      </c>
      <c r="D76" s="311" t="s">
        <v>96</v>
      </c>
      <c r="E76" s="311" t="s">
        <v>40</v>
      </c>
      <c r="F76" s="312">
        <v>13438.02</v>
      </c>
      <c r="G76" s="312">
        <v>13438.02</v>
      </c>
    </row>
    <row r="77" spans="1:7" s="184" customFormat="1" ht="25.5">
      <c r="A77" s="310" t="s">
        <v>41</v>
      </c>
      <c r="B77" s="291" t="s">
        <v>94</v>
      </c>
      <c r="C77" s="291">
        <v>200</v>
      </c>
      <c r="D77" s="311"/>
      <c r="E77" s="311"/>
      <c r="F77" s="312">
        <f>F78</f>
        <v>5727.038</v>
      </c>
      <c r="G77" s="312">
        <f>G78</f>
        <v>5727.038</v>
      </c>
    </row>
    <row r="78" spans="1:7" s="184" customFormat="1" ht="25.5">
      <c r="A78" s="313" t="s">
        <v>42</v>
      </c>
      <c r="B78" s="291" t="s">
        <v>94</v>
      </c>
      <c r="C78" s="291">
        <v>240</v>
      </c>
      <c r="D78" s="311"/>
      <c r="E78" s="311"/>
      <c r="F78" s="312">
        <f>F79</f>
        <v>5727.038</v>
      </c>
      <c r="G78" s="312">
        <f>G79</f>
        <v>5727.038</v>
      </c>
    </row>
    <row r="79" spans="1:7" s="184" customFormat="1" ht="12.75">
      <c r="A79" s="310" t="s">
        <v>95</v>
      </c>
      <c r="B79" s="291" t="s">
        <v>94</v>
      </c>
      <c r="C79" s="291">
        <v>240</v>
      </c>
      <c r="D79" s="311" t="s">
        <v>96</v>
      </c>
      <c r="E79" s="311" t="s">
        <v>40</v>
      </c>
      <c r="F79" s="312">
        <v>5727.038</v>
      </c>
      <c r="G79" s="312">
        <v>5727.038</v>
      </c>
    </row>
    <row r="80" spans="1:7" s="184" customFormat="1" ht="12.75">
      <c r="A80" s="310" t="s">
        <v>43</v>
      </c>
      <c r="B80" s="291" t="s">
        <v>94</v>
      </c>
      <c r="C80" s="291">
        <v>800</v>
      </c>
      <c r="D80" s="311"/>
      <c r="E80" s="311"/>
      <c r="F80" s="312">
        <f>F81</f>
        <v>1</v>
      </c>
      <c r="G80" s="312">
        <f>G81</f>
        <v>1</v>
      </c>
    </row>
    <row r="81" spans="1:7" s="184" customFormat="1" ht="12.75">
      <c r="A81" s="62" t="s">
        <v>44</v>
      </c>
      <c r="B81" s="291" t="s">
        <v>94</v>
      </c>
      <c r="C81" s="291">
        <v>850</v>
      </c>
      <c r="D81" s="311"/>
      <c r="E81" s="311"/>
      <c r="F81" s="312">
        <f>F82</f>
        <v>1</v>
      </c>
      <c r="G81" s="312">
        <f>G82</f>
        <v>1</v>
      </c>
    </row>
    <row r="82" spans="1:7" s="184" customFormat="1" ht="12.75">
      <c r="A82" s="310" t="s">
        <v>95</v>
      </c>
      <c r="B82" s="291" t="s">
        <v>94</v>
      </c>
      <c r="C82" s="291">
        <v>850</v>
      </c>
      <c r="D82" s="311" t="s">
        <v>96</v>
      </c>
      <c r="E82" s="311" t="s">
        <v>40</v>
      </c>
      <c r="F82" s="312">
        <v>1</v>
      </c>
      <c r="G82" s="312">
        <v>1</v>
      </c>
    </row>
    <row r="83" spans="1:7" s="4" customFormat="1" ht="67.5" customHeight="1">
      <c r="A83" s="324" t="s">
        <v>669</v>
      </c>
      <c r="B83" s="325" t="s">
        <v>97</v>
      </c>
      <c r="C83" s="325"/>
      <c r="D83" s="326"/>
      <c r="E83" s="326"/>
      <c r="F83" s="328">
        <f>F84</f>
        <v>9915.8</v>
      </c>
      <c r="G83" s="328">
        <f>G84</f>
        <v>9915.8</v>
      </c>
    </row>
    <row r="84" spans="1:7" s="4" customFormat="1" ht="51">
      <c r="A84" s="324" t="s">
        <v>36</v>
      </c>
      <c r="B84" s="325" t="s">
        <v>97</v>
      </c>
      <c r="C84" s="325">
        <v>100</v>
      </c>
      <c r="D84" s="326"/>
      <c r="E84" s="326"/>
      <c r="F84" s="328">
        <f>F85</f>
        <v>9915.8</v>
      </c>
      <c r="G84" s="328">
        <f>G85</f>
        <v>9915.8</v>
      </c>
    </row>
    <row r="85" spans="1:7" s="4" customFormat="1" ht="15.75">
      <c r="A85" s="313" t="s">
        <v>37</v>
      </c>
      <c r="B85" s="325" t="s">
        <v>97</v>
      </c>
      <c r="C85" s="325">
        <v>110</v>
      </c>
      <c r="D85" s="326"/>
      <c r="E85" s="326"/>
      <c r="F85" s="328">
        <v>9915.8</v>
      </c>
      <c r="G85" s="328">
        <v>9915.8</v>
      </c>
    </row>
    <row r="86" spans="1:7" s="184" customFormat="1" ht="40.5">
      <c r="A86" s="303" t="s">
        <v>98</v>
      </c>
      <c r="B86" s="317" t="s">
        <v>99</v>
      </c>
      <c r="C86" s="317"/>
      <c r="D86" s="305"/>
      <c r="E86" s="305"/>
      <c r="F86" s="306">
        <f>F90</f>
        <v>2907.75</v>
      </c>
      <c r="G86" s="306">
        <f>G90</f>
        <v>2907.75</v>
      </c>
    </row>
    <row r="87" spans="1:7" s="184" customFormat="1" ht="25.5">
      <c r="A87" s="307" t="s">
        <v>100</v>
      </c>
      <c r="B87" s="308" t="s">
        <v>101</v>
      </c>
      <c r="C87" s="308"/>
      <c r="D87" s="305"/>
      <c r="E87" s="305"/>
      <c r="F87" s="309">
        <f>SUM(F90)</f>
        <v>2907.75</v>
      </c>
      <c r="G87" s="309">
        <f>SUM(G90)</f>
        <v>2907.75</v>
      </c>
    </row>
    <row r="88" spans="1:7" s="184" customFormat="1" ht="12.75">
      <c r="A88" s="310" t="s">
        <v>102</v>
      </c>
      <c r="B88" s="291" t="s">
        <v>103</v>
      </c>
      <c r="C88" s="291"/>
      <c r="D88" s="311"/>
      <c r="E88" s="311"/>
      <c r="F88" s="312">
        <f aca="true" t="shared" si="3" ref="F88:G90">F89</f>
        <v>2907.75</v>
      </c>
      <c r="G88" s="312">
        <f t="shared" si="3"/>
        <v>2907.75</v>
      </c>
    </row>
    <row r="89" spans="1:7" s="184" customFormat="1" ht="25.5">
      <c r="A89" s="310" t="s">
        <v>41</v>
      </c>
      <c r="B89" s="291" t="s">
        <v>103</v>
      </c>
      <c r="C89" s="291">
        <v>200</v>
      </c>
      <c r="D89" s="311"/>
      <c r="E89" s="311"/>
      <c r="F89" s="312">
        <f t="shared" si="3"/>
        <v>2907.75</v>
      </c>
      <c r="G89" s="312">
        <f t="shared" si="3"/>
        <v>2907.75</v>
      </c>
    </row>
    <row r="90" spans="1:7" s="184" customFormat="1" ht="25.5">
      <c r="A90" s="313" t="s">
        <v>42</v>
      </c>
      <c r="B90" s="291" t="s">
        <v>103</v>
      </c>
      <c r="C90" s="291">
        <v>240</v>
      </c>
      <c r="D90" s="311"/>
      <c r="E90" s="311"/>
      <c r="F90" s="312">
        <f t="shared" si="3"/>
        <v>2907.75</v>
      </c>
      <c r="G90" s="312">
        <f t="shared" si="3"/>
        <v>2907.75</v>
      </c>
    </row>
    <row r="91" spans="1:7" s="184" customFormat="1" ht="12.75">
      <c r="A91" s="310" t="s">
        <v>95</v>
      </c>
      <c r="B91" s="291" t="s">
        <v>103</v>
      </c>
      <c r="C91" s="291">
        <v>240</v>
      </c>
      <c r="D91" s="311" t="s">
        <v>96</v>
      </c>
      <c r="E91" s="311" t="s">
        <v>40</v>
      </c>
      <c r="F91" s="312">
        <v>2907.75</v>
      </c>
      <c r="G91" s="312">
        <v>2907.75</v>
      </c>
    </row>
    <row r="92" spans="1:7" s="184" customFormat="1" ht="38.25">
      <c r="A92" s="300" t="s">
        <v>104</v>
      </c>
      <c r="B92" s="293" t="s">
        <v>105</v>
      </c>
      <c r="C92" s="293"/>
      <c r="D92" s="301"/>
      <c r="E92" s="301"/>
      <c r="F92" s="302">
        <f>F93</f>
        <v>230</v>
      </c>
      <c r="G92" s="302">
        <f>G93</f>
        <v>230</v>
      </c>
    </row>
    <row r="93" spans="1:7" s="184" customFormat="1" ht="67.5">
      <c r="A93" s="329" t="s">
        <v>106</v>
      </c>
      <c r="B93" s="330" t="s">
        <v>107</v>
      </c>
      <c r="C93" s="317"/>
      <c r="D93" s="305"/>
      <c r="E93" s="305"/>
      <c r="F93" s="306">
        <f>F94+F99</f>
        <v>230</v>
      </c>
      <c r="G93" s="306">
        <f>G94+G99</f>
        <v>230</v>
      </c>
    </row>
    <row r="94" spans="1:7" s="184" customFormat="1" ht="38.25">
      <c r="A94" s="327" t="s">
        <v>108</v>
      </c>
      <c r="B94" s="331" t="s">
        <v>109</v>
      </c>
      <c r="C94" s="308"/>
      <c r="D94" s="305"/>
      <c r="E94" s="305"/>
      <c r="F94" s="309">
        <f>SUM(F97)</f>
        <v>110</v>
      </c>
      <c r="G94" s="309">
        <f>SUM(G97)</f>
        <v>110</v>
      </c>
    </row>
    <row r="95" spans="1:7" s="184" customFormat="1" ht="25.5">
      <c r="A95" s="332" t="s">
        <v>110</v>
      </c>
      <c r="B95" s="333" t="s">
        <v>111</v>
      </c>
      <c r="C95" s="291"/>
      <c r="D95" s="311"/>
      <c r="E95" s="311"/>
      <c r="F95" s="312">
        <f>F97</f>
        <v>110</v>
      </c>
      <c r="G95" s="312">
        <f>G97</f>
        <v>110</v>
      </c>
    </row>
    <row r="96" spans="1:7" s="184" customFormat="1" ht="25.5">
      <c r="A96" s="310" t="s">
        <v>41</v>
      </c>
      <c r="B96" s="333" t="s">
        <v>111</v>
      </c>
      <c r="C96" s="291">
        <v>200</v>
      </c>
      <c r="D96" s="311"/>
      <c r="E96" s="311"/>
      <c r="F96" s="312">
        <f>F97</f>
        <v>110</v>
      </c>
      <c r="G96" s="312">
        <f>G97</f>
        <v>110</v>
      </c>
    </row>
    <row r="97" spans="1:7" s="184" customFormat="1" ht="25.5">
      <c r="A97" s="313" t="s">
        <v>42</v>
      </c>
      <c r="B97" s="333" t="s">
        <v>111</v>
      </c>
      <c r="C97" s="291">
        <v>240</v>
      </c>
      <c r="D97" s="311"/>
      <c r="E97" s="311"/>
      <c r="F97" s="312">
        <f>F98</f>
        <v>110</v>
      </c>
      <c r="G97" s="312">
        <f>G98</f>
        <v>110</v>
      </c>
    </row>
    <row r="98" spans="1:7" s="184" customFormat="1" ht="25.5">
      <c r="A98" s="332" t="s">
        <v>112</v>
      </c>
      <c r="B98" s="333" t="s">
        <v>111</v>
      </c>
      <c r="C98" s="291">
        <v>240</v>
      </c>
      <c r="D98" s="311" t="s">
        <v>69</v>
      </c>
      <c r="E98" s="311" t="s">
        <v>242</v>
      </c>
      <c r="F98" s="312">
        <v>110</v>
      </c>
      <c r="G98" s="312">
        <v>110</v>
      </c>
    </row>
    <row r="99" spans="1:7" s="184" customFormat="1" ht="25.5">
      <c r="A99" s="327" t="s">
        <v>114</v>
      </c>
      <c r="B99" s="308" t="s">
        <v>115</v>
      </c>
      <c r="C99" s="308"/>
      <c r="D99" s="305"/>
      <c r="E99" s="305"/>
      <c r="F99" s="309">
        <f aca="true" t="shared" si="4" ref="F99:G102">F100</f>
        <v>120</v>
      </c>
      <c r="G99" s="309">
        <f t="shared" si="4"/>
        <v>120</v>
      </c>
    </row>
    <row r="100" spans="1:7" s="184" customFormat="1" ht="12.75">
      <c r="A100" s="332" t="s">
        <v>116</v>
      </c>
      <c r="B100" s="291" t="s">
        <v>117</v>
      </c>
      <c r="C100" s="291"/>
      <c r="D100" s="311"/>
      <c r="E100" s="311"/>
      <c r="F100" s="312">
        <f t="shared" si="4"/>
        <v>120</v>
      </c>
      <c r="G100" s="312">
        <f t="shared" si="4"/>
        <v>120</v>
      </c>
    </row>
    <row r="101" spans="1:7" s="184" customFormat="1" ht="25.5">
      <c r="A101" s="310" t="s">
        <v>41</v>
      </c>
      <c r="B101" s="291" t="s">
        <v>117</v>
      </c>
      <c r="C101" s="291">
        <v>200</v>
      </c>
      <c r="D101" s="311"/>
      <c r="E101" s="311"/>
      <c r="F101" s="312">
        <f t="shared" si="4"/>
        <v>120</v>
      </c>
      <c r="G101" s="312">
        <f t="shared" si="4"/>
        <v>120</v>
      </c>
    </row>
    <row r="102" spans="1:7" s="184" customFormat="1" ht="25.5">
      <c r="A102" s="313" t="s">
        <v>42</v>
      </c>
      <c r="B102" s="291" t="s">
        <v>117</v>
      </c>
      <c r="C102" s="291">
        <v>240</v>
      </c>
      <c r="D102" s="311"/>
      <c r="E102" s="311"/>
      <c r="F102" s="312">
        <f t="shared" si="4"/>
        <v>120</v>
      </c>
      <c r="G102" s="312">
        <f t="shared" si="4"/>
        <v>120</v>
      </c>
    </row>
    <row r="103" spans="1:7" s="184" customFormat="1" ht="25.5">
      <c r="A103" s="332" t="s">
        <v>112</v>
      </c>
      <c r="B103" s="291" t="s">
        <v>117</v>
      </c>
      <c r="C103" s="291">
        <v>240</v>
      </c>
      <c r="D103" s="311" t="s">
        <v>69</v>
      </c>
      <c r="E103" s="311" t="s">
        <v>242</v>
      </c>
      <c r="F103" s="312">
        <v>120</v>
      </c>
      <c r="G103" s="312">
        <v>120</v>
      </c>
    </row>
    <row r="104" spans="1:7" s="184" customFormat="1" ht="38.25">
      <c r="A104" s="300" t="s">
        <v>118</v>
      </c>
      <c r="B104" s="293" t="s">
        <v>119</v>
      </c>
      <c r="C104" s="293"/>
      <c r="D104" s="301"/>
      <c r="E104" s="301"/>
      <c r="F104" s="302">
        <f>F105+F123</f>
        <v>1754.96</v>
      </c>
      <c r="G104" s="302">
        <f>G105+G123</f>
        <v>1819.893</v>
      </c>
    </row>
    <row r="105" spans="1:7" s="184" customFormat="1" ht="40.5">
      <c r="A105" s="303" t="s">
        <v>120</v>
      </c>
      <c r="B105" s="317" t="s">
        <v>121</v>
      </c>
      <c r="C105" s="317"/>
      <c r="D105" s="305"/>
      <c r="E105" s="305"/>
      <c r="F105" s="306">
        <f>F106</f>
        <v>1754.96</v>
      </c>
      <c r="G105" s="306">
        <f>G106</f>
        <v>1819.893</v>
      </c>
    </row>
    <row r="106" spans="1:7" s="184" customFormat="1" ht="63.75">
      <c r="A106" s="307" t="s">
        <v>122</v>
      </c>
      <c r="B106" s="308" t="s">
        <v>123</v>
      </c>
      <c r="C106" s="308"/>
      <c r="D106" s="305"/>
      <c r="E106" s="305"/>
      <c r="F106" s="309">
        <f>F107+F111+F115+F119</f>
        <v>1754.96</v>
      </c>
      <c r="G106" s="309">
        <f>G107+G111+G115+G119</f>
        <v>1819.893</v>
      </c>
    </row>
    <row r="107" spans="1:7" s="184" customFormat="1" ht="12.75">
      <c r="A107" s="310" t="s">
        <v>124</v>
      </c>
      <c r="B107" s="291" t="s">
        <v>125</v>
      </c>
      <c r="C107" s="291"/>
      <c r="D107" s="311"/>
      <c r="E107" s="311"/>
      <c r="F107" s="312">
        <f>F109</f>
        <v>1754.96</v>
      </c>
      <c r="G107" s="312">
        <f>G109</f>
        <v>1819.893</v>
      </c>
    </row>
    <row r="108" spans="1:7" s="184" customFormat="1" ht="25.5">
      <c r="A108" s="310" t="s">
        <v>41</v>
      </c>
      <c r="B108" s="291" t="s">
        <v>125</v>
      </c>
      <c r="C108" s="291">
        <v>200</v>
      </c>
      <c r="D108" s="311"/>
      <c r="E108" s="311"/>
      <c r="F108" s="312">
        <f>F109</f>
        <v>1754.96</v>
      </c>
      <c r="G108" s="312">
        <f>G109</f>
        <v>1819.893</v>
      </c>
    </row>
    <row r="109" spans="1:7" s="184" customFormat="1" ht="25.5">
      <c r="A109" s="313" t="s">
        <v>42</v>
      </c>
      <c r="B109" s="291" t="s">
        <v>125</v>
      </c>
      <c r="C109" s="291">
        <v>240</v>
      </c>
      <c r="D109" s="311"/>
      <c r="E109" s="311"/>
      <c r="F109" s="312">
        <f>F110</f>
        <v>1754.96</v>
      </c>
      <c r="G109" s="312">
        <f>G110</f>
        <v>1819.893</v>
      </c>
    </row>
    <row r="110" spans="1:7" s="184" customFormat="1" ht="12" customHeight="1">
      <c r="A110" s="310" t="s">
        <v>126</v>
      </c>
      <c r="B110" s="291" t="s">
        <v>125</v>
      </c>
      <c r="C110" s="291">
        <v>240</v>
      </c>
      <c r="D110" s="311" t="s">
        <v>57</v>
      </c>
      <c r="E110" s="311" t="s">
        <v>113</v>
      </c>
      <c r="F110" s="312">
        <v>1754.96</v>
      </c>
      <c r="G110" s="312">
        <v>1819.893</v>
      </c>
    </row>
    <row r="111" spans="1:7" s="184" customFormat="1" ht="25.5" hidden="1">
      <c r="A111" s="43" t="s">
        <v>127</v>
      </c>
      <c r="B111" s="291" t="s">
        <v>128</v>
      </c>
      <c r="C111" s="291"/>
      <c r="D111" s="311"/>
      <c r="E111" s="311"/>
      <c r="F111" s="312">
        <f aca="true" t="shared" si="5" ref="F111:G113">F112</f>
        <v>0</v>
      </c>
      <c r="G111" s="312">
        <f t="shared" si="5"/>
        <v>0</v>
      </c>
    </row>
    <row r="112" spans="1:7" s="184" customFormat="1" ht="25.5" hidden="1">
      <c r="A112" s="310" t="s">
        <v>41</v>
      </c>
      <c r="B112" s="291" t="s">
        <v>128</v>
      </c>
      <c r="C112" s="291">
        <v>200</v>
      </c>
      <c r="D112" s="311"/>
      <c r="E112" s="311"/>
      <c r="F112" s="312">
        <f t="shared" si="5"/>
        <v>0</v>
      </c>
      <c r="G112" s="312">
        <f t="shared" si="5"/>
        <v>0</v>
      </c>
    </row>
    <row r="113" spans="1:7" s="184" customFormat="1" ht="25.5" hidden="1">
      <c r="A113" s="313" t="s">
        <v>42</v>
      </c>
      <c r="B113" s="291" t="s">
        <v>128</v>
      </c>
      <c r="C113" s="291">
        <v>240</v>
      </c>
      <c r="D113" s="311"/>
      <c r="E113" s="311"/>
      <c r="F113" s="312">
        <f t="shared" si="5"/>
        <v>0</v>
      </c>
      <c r="G113" s="312">
        <f t="shared" si="5"/>
        <v>0</v>
      </c>
    </row>
    <row r="114" spans="1:7" s="184" customFormat="1" ht="12.75" hidden="1">
      <c r="A114" s="310" t="s">
        <v>126</v>
      </c>
      <c r="B114" s="291" t="s">
        <v>128</v>
      </c>
      <c r="C114" s="291">
        <v>240</v>
      </c>
      <c r="D114" s="311" t="s">
        <v>57</v>
      </c>
      <c r="E114" s="311" t="s">
        <v>113</v>
      </c>
      <c r="F114" s="312">
        <v>0</v>
      </c>
      <c r="G114" s="312">
        <v>0</v>
      </c>
    </row>
    <row r="115" spans="1:7" s="184" customFormat="1" ht="51" hidden="1">
      <c r="A115" s="310" t="s">
        <v>129</v>
      </c>
      <c r="B115" s="291" t="s">
        <v>130</v>
      </c>
      <c r="C115" s="291"/>
      <c r="D115" s="311"/>
      <c r="E115" s="311"/>
      <c r="F115" s="312">
        <f aca="true" t="shared" si="6" ref="F115:G117">F116</f>
        <v>0</v>
      </c>
      <c r="G115" s="312">
        <f t="shared" si="6"/>
        <v>0</v>
      </c>
    </row>
    <row r="116" spans="1:7" s="184" customFormat="1" ht="25.5" hidden="1">
      <c r="A116" s="310" t="s">
        <v>41</v>
      </c>
      <c r="B116" s="291" t="s">
        <v>130</v>
      </c>
      <c r="C116" s="333">
        <v>200</v>
      </c>
      <c r="D116" s="311"/>
      <c r="E116" s="311"/>
      <c r="F116" s="312">
        <f t="shared" si="6"/>
        <v>0</v>
      </c>
      <c r="G116" s="312">
        <f t="shared" si="6"/>
        <v>0</v>
      </c>
    </row>
    <row r="117" spans="1:7" s="184" customFormat="1" ht="25.5" hidden="1">
      <c r="A117" s="313" t="s">
        <v>42</v>
      </c>
      <c r="B117" s="291" t="s">
        <v>130</v>
      </c>
      <c r="C117" s="291">
        <v>240</v>
      </c>
      <c r="D117" s="311"/>
      <c r="E117" s="311"/>
      <c r="F117" s="312">
        <f t="shared" si="6"/>
        <v>0</v>
      </c>
      <c r="G117" s="312">
        <f t="shared" si="6"/>
        <v>0</v>
      </c>
    </row>
    <row r="118" spans="1:7" s="184" customFormat="1" ht="12.75" hidden="1">
      <c r="A118" s="310" t="s">
        <v>126</v>
      </c>
      <c r="B118" s="291" t="s">
        <v>130</v>
      </c>
      <c r="C118" s="291">
        <v>240</v>
      </c>
      <c r="D118" s="311" t="s">
        <v>57</v>
      </c>
      <c r="E118" s="311" t="s">
        <v>113</v>
      </c>
      <c r="F118" s="312">
        <v>0</v>
      </c>
      <c r="G118" s="312">
        <v>0</v>
      </c>
    </row>
    <row r="119" spans="1:7" s="4" customFormat="1" ht="25.5" hidden="1">
      <c r="A119" s="324" t="s">
        <v>132</v>
      </c>
      <c r="B119" s="138" t="s">
        <v>131</v>
      </c>
      <c r="C119" s="325"/>
      <c r="D119" s="326"/>
      <c r="E119" s="326"/>
      <c r="F119" s="328">
        <f aca="true" t="shared" si="7" ref="F119:G121">F120</f>
        <v>0</v>
      </c>
      <c r="G119" s="328">
        <f t="shared" si="7"/>
        <v>0</v>
      </c>
    </row>
    <row r="120" spans="1:7" s="4" customFormat="1" ht="25.5" hidden="1">
      <c r="A120" s="324" t="s">
        <v>41</v>
      </c>
      <c r="B120" s="138" t="s">
        <v>131</v>
      </c>
      <c r="C120" s="138">
        <v>200</v>
      </c>
      <c r="D120" s="326"/>
      <c r="E120" s="326"/>
      <c r="F120" s="328">
        <f t="shared" si="7"/>
        <v>0</v>
      </c>
      <c r="G120" s="328">
        <f t="shared" si="7"/>
        <v>0</v>
      </c>
    </row>
    <row r="121" spans="1:7" s="4" customFormat="1" ht="25.5" hidden="1">
      <c r="A121" s="313" t="s">
        <v>42</v>
      </c>
      <c r="B121" s="138" t="s">
        <v>131</v>
      </c>
      <c r="C121" s="325">
        <v>240</v>
      </c>
      <c r="D121" s="326"/>
      <c r="E121" s="326"/>
      <c r="F121" s="328">
        <f t="shared" si="7"/>
        <v>0</v>
      </c>
      <c r="G121" s="328">
        <f t="shared" si="7"/>
        <v>0</v>
      </c>
    </row>
    <row r="122" spans="1:7" s="4" customFormat="1" ht="15.75" hidden="1">
      <c r="A122" s="324" t="s">
        <v>126</v>
      </c>
      <c r="B122" s="138" t="s">
        <v>131</v>
      </c>
      <c r="C122" s="325">
        <v>240</v>
      </c>
      <c r="D122" s="326" t="s">
        <v>57</v>
      </c>
      <c r="E122" s="326" t="s">
        <v>113</v>
      </c>
      <c r="F122" s="328">
        <v>0</v>
      </c>
      <c r="G122" s="328">
        <v>0</v>
      </c>
    </row>
    <row r="123" spans="1:7" s="184" customFormat="1" ht="54" hidden="1">
      <c r="A123" s="322" t="s">
        <v>325</v>
      </c>
      <c r="B123" s="317" t="s">
        <v>133</v>
      </c>
      <c r="C123" s="317"/>
      <c r="D123" s="305"/>
      <c r="E123" s="305"/>
      <c r="F123" s="306">
        <f>F124</f>
        <v>0</v>
      </c>
      <c r="G123" s="306">
        <f>G124</f>
        <v>0</v>
      </c>
    </row>
    <row r="124" spans="1:7" s="184" customFormat="1" ht="25.5" hidden="1">
      <c r="A124" s="307" t="s">
        <v>134</v>
      </c>
      <c r="B124" s="308" t="s">
        <v>135</v>
      </c>
      <c r="C124" s="308"/>
      <c r="D124" s="305"/>
      <c r="E124" s="305"/>
      <c r="F124" s="309">
        <f>SUM(F125)</f>
        <v>0</v>
      </c>
      <c r="G124" s="309">
        <f>SUM(G125)</f>
        <v>0</v>
      </c>
    </row>
    <row r="125" spans="1:7" s="184" customFormat="1" ht="25.5" hidden="1">
      <c r="A125" s="310" t="s">
        <v>136</v>
      </c>
      <c r="B125" s="291" t="s">
        <v>137</v>
      </c>
      <c r="C125" s="291"/>
      <c r="D125" s="311"/>
      <c r="E125" s="311"/>
      <c r="F125" s="312">
        <f>F127</f>
        <v>0</v>
      </c>
      <c r="G125" s="312">
        <f>G127</f>
        <v>0</v>
      </c>
    </row>
    <row r="126" spans="1:7" s="184" customFormat="1" ht="25.5" hidden="1">
      <c r="A126" s="310" t="s">
        <v>41</v>
      </c>
      <c r="B126" s="291" t="s">
        <v>137</v>
      </c>
      <c r="C126" s="291">
        <v>200</v>
      </c>
      <c r="D126" s="311"/>
      <c r="E126" s="311"/>
      <c r="F126" s="312">
        <f>F127</f>
        <v>0</v>
      </c>
      <c r="G126" s="312">
        <f>G127</f>
        <v>0</v>
      </c>
    </row>
    <row r="127" spans="1:7" s="184" customFormat="1" ht="25.5" hidden="1">
      <c r="A127" s="313" t="s">
        <v>42</v>
      </c>
      <c r="B127" s="291" t="s">
        <v>137</v>
      </c>
      <c r="C127" s="291">
        <v>240</v>
      </c>
      <c r="D127" s="311"/>
      <c r="E127" s="311"/>
      <c r="F127" s="312">
        <f>F128</f>
        <v>0</v>
      </c>
      <c r="G127" s="312">
        <f>G128</f>
        <v>0</v>
      </c>
    </row>
    <row r="128" spans="1:7" s="184" customFormat="1" ht="12.75" hidden="1">
      <c r="A128" s="310" t="s">
        <v>126</v>
      </c>
      <c r="B128" s="291" t="s">
        <v>137</v>
      </c>
      <c r="C128" s="291">
        <v>240</v>
      </c>
      <c r="D128" s="311" t="s">
        <v>57</v>
      </c>
      <c r="E128" s="311" t="s">
        <v>113</v>
      </c>
      <c r="F128" s="312">
        <v>0</v>
      </c>
      <c r="G128" s="312">
        <v>0</v>
      </c>
    </row>
    <row r="129" spans="1:7" s="184" customFormat="1" ht="38.25">
      <c r="A129" s="300" t="s">
        <v>138</v>
      </c>
      <c r="B129" s="293" t="s">
        <v>139</v>
      </c>
      <c r="C129" s="293"/>
      <c r="D129" s="301"/>
      <c r="E129" s="301"/>
      <c r="F129" s="302">
        <f>SUM(F130)</f>
        <v>394.016</v>
      </c>
      <c r="G129" s="302">
        <f>SUM(G130)</f>
        <v>394.016</v>
      </c>
    </row>
    <row r="130" spans="1:7" s="184" customFormat="1" ht="12.75">
      <c r="A130" s="319" t="s">
        <v>140</v>
      </c>
      <c r="B130" s="308" t="s">
        <v>141</v>
      </c>
      <c r="C130" s="308"/>
      <c r="D130" s="305"/>
      <c r="E130" s="305"/>
      <c r="F130" s="309">
        <f>F131+F135</f>
        <v>394.016</v>
      </c>
      <c r="G130" s="309">
        <f>G131</f>
        <v>394.016</v>
      </c>
    </row>
    <row r="131" spans="1:7" s="184" customFormat="1" ht="12.75">
      <c r="A131" s="310" t="s">
        <v>149</v>
      </c>
      <c r="B131" s="291" t="s">
        <v>150</v>
      </c>
      <c r="C131" s="291"/>
      <c r="D131" s="311"/>
      <c r="E131" s="311"/>
      <c r="F131" s="312">
        <f>F133</f>
        <v>394.016</v>
      </c>
      <c r="G131" s="312">
        <f>G133</f>
        <v>394.016</v>
      </c>
    </row>
    <row r="132" spans="1:7" s="184" customFormat="1" ht="25.5">
      <c r="A132" s="310" t="s">
        <v>41</v>
      </c>
      <c r="B132" s="291" t="s">
        <v>150</v>
      </c>
      <c r="C132" s="291">
        <v>200</v>
      </c>
      <c r="D132" s="311"/>
      <c r="E132" s="311"/>
      <c r="F132" s="312">
        <f>F133</f>
        <v>394.016</v>
      </c>
      <c r="G132" s="312">
        <f>G133</f>
        <v>394.016</v>
      </c>
    </row>
    <row r="133" spans="1:7" s="184" customFormat="1" ht="25.5">
      <c r="A133" s="313" t="s">
        <v>42</v>
      </c>
      <c r="B133" s="291" t="s">
        <v>150</v>
      </c>
      <c r="C133" s="291">
        <v>240</v>
      </c>
      <c r="D133" s="311"/>
      <c r="E133" s="311"/>
      <c r="F133" s="312">
        <f>F134</f>
        <v>394.016</v>
      </c>
      <c r="G133" s="312">
        <f>G134</f>
        <v>394.016</v>
      </c>
    </row>
    <row r="134" spans="1:7" s="184" customFormat="1" ht="18.75" customHeight="1">
      <c r="A134" s="310" t="s">
        <v>146</v>
      </c>
      <c r="B134" s="291" t="s">
        <v>150</v>
      </c>
      <c r="C134" s="291">
        <v>240</v>
      </c>
      <c r="D134" s="311" t="s">
        <v>147</v>
      </c>
      <c r="E134" s="311" t="s">
        <v>148</v>
      </c>
      <c r="F134" s="312">
        <v>394.016</v>
      </c>
      <c r="G134" s="312">
        <v>394.016</v>
      </c>
    </row>
    <row r="135" spans="1:7" s="184" customFormat="1" ht="38.25" hidden="1">
      <c r="A135" s="324" t="s">
        <v>349</v>
      </c>
      <c r="B135" s="316" t="s">
        <v>351</v>
      </c>
      <c r="C135" s="325"/>
      <c r="D135" s="326"/>
      <c r="E135" s="326"/>
      <c r="F135" s="328">
        <f>F136</f>
        <v>0</v>
      </c>
      <c r="G135" s="312">
        <v>0</v>
      </c>
    </row>
    <row r="136" spans="1:7" s="184" customFormat="1" ht="25.5" hidden="1">
      <c r="A136" s="324" t="s">
        <v>144</v>
      </c>
      <c r="B136" s="316" t="s">
        <v>351</v>
      </c>
      <c r="C136" s="325">
        <v>400</v>
      </c>
      <c r="D136" s="326"/>
      <c r="E136" s="326"/>
      <c r="F136" s="328">
        <f>F137</f>
        <v>0</v>
      </c>
      <c r="G136" s="312">
        <v>0</v>
      </c>
    </row>
    <row r="137" spans="1:7" s="184" customFormat="1" ht="12.75" hidden="1">
      <c r="A137" s="313" t="s">
        <v>145</v>
      </c>
      <c r="B137" s="316" t="s">
        <v>351</v>
      </c>
      <c r="C137" s="325">
        <v>410</v>
      </c>
      <c r="D137" s="326"/>
      <c r="E137" s="326"/>
      <c r="F137" s="328">
        <f>F138</f>
        <v>0</v>
      </c>
      <c r="G137" s="312">
        <v>0</v>
      </c>
    </row>
    <row r="138" spans="1:7" s="184" customFormat="1" ht="12.75" hidden="1">
      <c r="A138" s="324" t="s">
        <v>146</v>
      </c>
      <c r="B138" s="316" t="s">
        <v>351</v>
      </c>
      <c r="C138" s="325">
        <v>410</v>
      </c>
      <c r="D138" s="326" t="s">
        <v>147</v>
      </c>
      <c r="E138" s="326" t="s">
        <v>148</v>
      </c>
      <c r="F138" s="328">
        <v>0</v>
      </c>
      <c r="G138" s="312">
        <v>0</v>
      </c>
    </row>
    <row r="139" spans="1:7" s="184" customFormat="1" ht="38.25">
      <c r="A139" s="300" t="s">
        <v>151</v>
      </c>
      <c r="B139" s="293" t="s">
        <v>152</v>
      </c>
      <c r="C139" s="293"/>
      <c r="D139" s="301"/>
      <c r="E139" s="301"/>
      <c r="F139" s="302">
        <f>SUM(F140)</f>
        <v>28764.46</v>
      </c>
      <c r="G139" s="302">
        <f>SUM(G140)</f>
        <v>31479.009</v>
      </c>
    </row>
    <row r="140" spans="1:7" s="184" customFormat="1" ht="51">
      <c r="A140" s="319" t="s">
        <v>153</v>
      </c>
      <c r="B140" s="308" t="s">
        <v>154</v>
      </c>
      <c r="C140" s="308"/>
      <c r="D140" s="334"/>
      <c r="E140" s="334"/>
      <c r="F140" s="309">
        <f>F141</f>
        <v>28764.46</v>
      </c>
      <c r="G140" s="309">
        <f>G141</f>
        <v>31479.009</v>
      </c>
    </row>
    <row r="141" spans="1:7" s="184" customFormat="1" ht="38.25">
      <c r="A141" s="321" t="s">
        <v>155</v>
      </c>
      <c r="B141" s="291" t="s">
        <v>156</v>
      </c>
      <c r="C141" s="291"/>
      <c r="D141" s="311"/>
      <c r="E141" s="311"/>
      <c r="F141" s="312">
        <f>F143</f>
        <v>28764.46</v>
      </c>
      <c r="G141" s="312">
        <f>G143</f>
        <v>31479.009</v>
      </c>
    </row>
    <row r="142" spans="1:7" s="184" customFormat="1" ht="25.5">
      <c r="A142" s="310" t="s">
        <v>41</v>
      </c>
      <c r="B142" s="291" t="s">
        <v>156</v>
      </c>
      <c r="C142" s="291">
        <v>200</v>
      </c>
      <c r="D142" s="311"/>
      <c r="E142" s="311"/>
      <c r="F142" s="312">
        <f>F143</f>
        <v>28764.46</v>
      </c>
      <c r="G142" s="312">
        <f>G143</f>
        <v>31479.009</v>
      </c>
    </row>
    <row r="143" spans="1:7" s="184" customFormat="1" ht="25.5">
      <c r="A143" s="313" t="s">
        <v>42</v>
      </c>
      <c r="B143" s="291" t="s">
        <v>156</v>
      </c>
      <c r="C143" s="291">
        <v>240</v>
      </c>
      <c r="D143" s="311"/>
      <c r="E143" s="311"/>
      <c r="F143" s="312">
        <f>F144</f>
        <v>28764.46</v>
      </c>
      <c r="G143" s="312">
        <f>G144</f>
        <v>31479.009</v>
      </c>
    </row>
    <row r="144" spans="1:7" s="184" customFormat="1" ht="12.75">
      <c r="A144" s="310" t="s">
        <v>157</v>
      </c>
      <c r="B144" s="291" t="s">
        <v>156</v>
      </c>
      <c r="C144" s="291">
        <v>240</v>
      </c>
      <c r="D144" s="311" t="s">
        <v>147</v>
      </c>
      <c r="E144" s="311" t="s">
        <v>69</v>
      </c>
      <c r="F144" s="312">
        <v>28764.46</v>
      </c>
      <c r="G144" s="312">
        <v>31479.009</v>
      </c>
    </row>
    <row r="145" spans="1:7" s="184" customFormat="1" ht="38.25">
      <c r="A145" s="335" t="s">
        <v>158</v>
      </c>
      <c r="B145" s="293" t="s">
        <v>159</v>
      </c>
      <c r="C145" s="293"/>
      <c r="D145" s="301"/>
      <c r="E145" s="301"/>
      <c r="F145" s="302">
        <f>SUM(F146)</f>
        <v>100</v>
      </c>
      <c r="G145" s="302">
        <f>SUM(G146)</f>
        <v>100</v>
      </c>
    </row>
    <row r="146" spans="1:7" s="184" customFormat="1" ht="25.5">
      <c r="A146" s="327" t="s">
        <v>160</v>
      </c>
      <c r="B146" s="308" t="s">
        <v>161</v>
      </c>
      <c r="C146" s="308"/>
      <c r="D146" s="305"/>
      <c r="E146" s="305"/>
      <c r="F146" s="309">
        <f>SUM(F147)</f>
        <v>100</v>
      </c>
      <c r="G146" s="309">
        <f>SUM(G147)</f>
        <v>100</v>
      </c>
    </row>
    <row r="147" spans="1:7" s="184" customFormat="1" ht="25.5">
      <c r="A147" s="332" t="s">
        <v>162</v>
      </c>
      <c r="B147" s="291" t="s">
        <v>163</v>
      </c>
      <c r="C147" s="291"/>
      <c r="D147" s="311"/>
      <c r="E147" s="311"/>
      <c r="F147" s="312">
        <f aca="true" t="shared" si="8" ref="F147:G149">F148</f>
        <v>100</v>
      </c>
      <c r="G147" s="312">
        <f t="shared" si="8"/>
        <v>100</v>
      </c>
    </row>
    <row r="148" spans="1:7" s="184" customFormat="1" ht="25.5">
      <c r="A148" s="310" t="s">
        <v>41</v>
      </c>
      <c r="B148" s="291" t="s">
        <v>163</v>
      </c>
      <c r="C148" s="291">
        <v>200</v>
      </c>
      <c r="D148" s="311"/>
      <c r="E148" s="311"/>
      <c r="F148" s="312">
        <f t="shared" si="8"/>
        <v>100</v>
      </c>
      <c r="G148" s="312">
        <f t="shared" si="8"/>
        <v>100</v>
      </c>
    </row>
    <row r="149" spans="1:7" s="184" customFormat="1" ht="25.5">
      <c r="A149" s="313" t="s">
        <v>42</v>
      </c>
      <c r="B149" s="291" t="s">
        <v>163</v>
      </c>
      <c r="C149" s="291">
        <v>240</v>
      </c>
      <c r="D149" s="311"/>
      <c r="E149" s="311"/>
      <c r="F149" s="312">
        <f t="shared" si="8"/>
        <v>100</v>
      </c>
      <c r="G149" s="312">
        <f t="shared" si="8"/>
        <v>100</v>
      </c>
    </row>
    <row r="150" spans="1:7" s="184" customFormat="1" ht="12.75" customHeight="1">
      <c r="A150" s="310" t="s">
        <v>157</v>
      </c>
      <c r="B150" s="291" t="s">
        <v>163</v>
      </c>
      <c r="C150" s="291">
        <v>240</v>
      </c>
      <c r="D150" s="311" t="s">
        <v>147</v>
      </c>
      <c r="E150" s="311" t="s">
        <v>69</v>
      </c>
      <c r="F150" s="312">
        <v>100</v>
      </c>
      <c r="G150" s="312">
        <v>100</v>
      </c>
    </row>
    <row r="151" spans="1:7" s="184" customFormat="1" ht="38.25" hidden="1">
      <c r="A151" s="300" t="s">
        <v>164</v>
      </c>
      <c r="B151" s="293" t="s">
        <v>165</v>
      </c>
      <c r="C151" s="293"/>
      <c r="D151" s="301"/>
      <c r="E151" s="301"/>
      <c r="F151" s="302">
        <f>SUM(F152)</f>
        <v>0</v>
      </c>
      <c r="G151" s="302">
        <f>SUM(G152)</f>
        <v>0</v>
      </c>
    </row>
    <row r="152" spans="1:7" s="184" customFormat="1" ht="25.5" hidden="1">
      <c r="A152" s="319" t="s">
        <v>166</v>
      </c>
      <c r="B152" s="308" t="s">
        <v>167</v>
      </c>
      <c r="C152" s="308"/>
      <c r="D152" s="305"/>
      <c r="E152" s="305"/>
      <c r="F152" s="309">
        <f aca="true" t="shared" si="9" ref="F152:G155">F153</f>
        <v>0</v>
      </c>
      <c r="G152" s="309">
        <f t="shared" si="9"/>
        <v>0</v>
      </c>
    </row>
    <row r="153" spans="1:7" s="184" customFormat="1" ht="38.25" hidden="1">
      <c r="A153" s="336" t="s">
        <v>168</v>
      </c>
      <c r="B153" s="291" t="s">
        <v>169</v>
      </c>
      <c r="C153" s="291"/>
      <c r="D153" s="311"/>
      <c r="E153" s="311"/>
      <c r="F153" s="312">
        <f t="shared" si="9"/>
        <v>0</v>
      </c>
      <c r="G153" s="312">
        <f t="shared" si="9"/>
        <v>0</v>
      </c>
    </row>
    <row r="154" spans="1:7" s="184" customFormat="1" ht="25.5" hidden="1">
      <c r="A154" s="310" t="s">
        <v>41</v>
      </c>
      <c r="B154" s="291" t="s">
        <v>169</v>
      </c>
      <c r="C154" s="291">
        <v>200</v>
      </c>
      <c r="D154" s="311"/>
      <c r="E154" s="311"/>
      <c r="F154" s="312">
        <f t="shared" si="9"/>
        <v>0</v>
      </c>
      <c r="G154" s="312">
        <f t="shared" si="9"/>
        <v>0</v>
      </c>
    </row>
    <row r="155" spans="1:7" s="184" customFormat="1" ht="25.5" hidden="1">
      <c r="A155" s="313" t="s">
        <v>42</v>
      </c>
      <c r="B155" s="291" t="s">
        <v>169</v>
      </c>
      <c r="C155" s="291">
        <v>240</v>
      </c>
      <c r="D155" s="311"/>
      <c r="E155" s="311"/>
      <c r="F155" s="312">
        <f t="shared" si="9"/>
        <v>0</v>
      </c>
      <c r="G155" s="312">
        <f t="shared" si="9"/>
        <v>0</v>
      </c>
    </row>
    <row r="156" spans="1:7" s="184" customFormat="1" ht="12.75" hidden="1">
      <c r="A156" s="310" t="s">
        <v>126</v>
      </c>
      <c r="B156" s="291" t="s">
        <v>169</v>
      </c>
      <c r="C156" s="291">
        <v>240</v>
      </c>
      <c r="D156" s="311" t="s">
        <v>57</v>
      </c>
      <c r="E156" s="311" t="s">
        <v>113</v>
      </c>
      <c r="F156" s="312">
        <v>0</v>
      </c>
      <c r="G156" s="312">
        <v>0</v>
      </c>
    </row>
    <row r="157" spans="1:7" s="184" customFormat="1" ht="0.75" customHeight="1" hidden="1">
      <c r="A157" s="337" t="s">
        <v>170</v>
      </c>
      <c r="B157" s="293" t="s">
        <v>171</v>
      </c>
      <c r="C157" s="293"/>
      <c r="D157" s="311"/>
      <c r="E157" s="311"/>
      <c r="F157" s="302">
        <f>SUM(F158)</f>
        <v>0</v>
      </c>
      <c r="G157" s="302">
        <f>SUM(G158)</f>
        <v>0</v>
      </c>
    </row>
    <row r="158" spans="1:7" s="184" customFormat="1" ht="25.5" hidden="1">
      <c r="A158" s="338" t="s">
        <v>172</v>
      </c>
      <c r="B158" s="308" t="s">
        <v>173</v>
      </c>
      <c r="C158" s="308"/>
      <c r="D158" s="305"/>
      <c r="E158" s="305"/>
      <c r="F158" s="309">
        <f>F159</f>
        <v>0</v>
      </c>
      <c r="G158" s="309">
        <f>G159</f>
        <v>0</v>
      </c>
    </row>
    <row r="159" spans="1:7" s="184" customFormat="1" ht="38.25" hidden="1">
      <c r="A159" s="338" t="s">
        <v>174</v>
      </c>
      <c r="B159" s="291" t="s">
        <v>175</v>
      </c>
      <c r="C159" s="291"/>
      <c r="D159" s="311"/>
      <c r="E159" s="311"/>
      <c r="F159" s="312">
        <f aca="true" t="shared" si="10" ref="F159:G161">F160</f>
        <v>0</v>
      </c>
      <c r="G159" s="312">
        <f t="shared" si="10"/>
        <v>0</v>
      </c>
    </row>
    <row r="160" spans="1:7" s="184" customFormat="1" ht="25.5" hidden="1">
      <c r="A160" s="310" t="s">
        <v>144</v>
      </c>
      <c r="B160" s="291" t="s">
        <v>175</v>
      </c>
      <c r="C160" s="291">
        <v>400</v>
      </c>
      <c r="D160" s="311"/>
      <c r="E160" s="311"/>
      <c r="F160" s="312">
        <f>F161</f>
        <v>0</v>
      </c>
      <c r="G160" s="312">
        <f t="shared" si="10"/>
        <v>0</v>
      </c>
    </row>
    <row r="161" spans="1:7" s="184" customFormat="1" ht="12.75" hidden="1">
      <c r="A161" s="313" t="s">
        <v>145</v>
      </c>
      <c r="B161" s="291" t="s">
        <v>175</v>
      </c>
      <c r="C161" s="291">
        <v>410</v>
      </c>
      <c r="D161" s="311"/>
      <c r="E161" s="311"/>
      <c r="F161" s="312">
        <f t="shared" si="10"/>
        <v>0</v>
      </c>
      <c r="G161" s="312">
        <f t="shared" si="10"/>
        <v>0</v>
      </c>
    </row>
    <row r="162" spans="1:7" s="184" customFormat="1" ht="12.75" hidden="1">
      <c r="A162" s="310" t="s">
        <v>146</v>
      </c>
      <c r="B162" s="291" t="s">
        <v>175</v>
      </c>
      <c r="C162" s="291">
        <v>410</v>
      </c>
      <c r="D162" s="311" t="s">
        <v>147</v>
      </c>
      <c r="E162" s="311" t="s">
        <v>148</v>
      </c>
      <c r="F162" s="312">
        <v>0</v>
      </c>
      <c r="G162" s="312">
        <v>0</v>
      </c>
    </row>
    <row r="163" spans="1:7" s="184" customFormat="1" ht="63.75">
      <c r="A163" s="272" t="s">
        <v>484</v>
      </c>
      <c r="B163" s="275" t="s">
        <v>483</v>
      </c>
      <c r="C163" s="339"/>
      <c r="D163" s="340"/>
      <c r="E163" s="340"/>
      <c r="F163" s="302">
        <v>80</v>
      </c>
      <c r="G163" s="302">
        <v>80</v>
      </c>
    </row>
    <row r="164" spans="1:7" s="184" customFormat="1" ht="76.5">
      <c r="A164" s="276" t="s">
        <v>485</v>
      </c>
      <c r="B164" s="205" t="s">
        <v>487</v>
      </c>
      <c r="C164" s="339"/>
      <c r="D164" s="340"/>
      <c r="E164" s="340"/>
      <c r="F164" s="312">
        <v>80</v>
      </c>
      <c r="G164" s="312">
        <v>80</v>
      </c>
    </row>
    <row r="165" spans="1:7" s="184" customFormat="1" ht="63.75">
      <c r="A165" s="273" t="s">
        <v>486</v>
      </c>
      <c r="B165" s="205" t="s">
        <v>488</v>
      </c>
      <c r="C165" s="339"/>
      <c r="D165" s="340"/>
      <c r="E165" s="340"/>
      <c r="F165" s="312">
        <v>80</v>
      </c>
      <c r="G165" s="312">
        <v>80</v>
      </c>
    </row>
    <row r="166" spans="1:7" s="184" customFormat="1" ht="25.5">
      <c r="A166" s="274" t="s">
        <v>41</v>
      </c>
      <c r="B166" s="205" t="s">
        <v>488</v>
      </c>
      <c r="C166" s="339">
        <v>200</v>
      </c>
      <c r="D166" s="340"/>
      <c r="E166" s="340"/>
      <c r="F166" s="312">
        <v>80</v>
      </c>
      <c r="G166" s="312">
        <v>80</v>
      </c>
    </row>
    <row r="167" spans="1:7" s="184" customFormat="1" ht="25.5">
      <c r="A167" s="155" t="s">
        <v>181</v>
      </c>
      <c r="B167" s="205" t="s">
        <v>488</v>
      </c>
      <c r="C167" s="339">
        <v>240</v>
      </c>
      <c r="D167" s="340"/>
      <c r="E167" s="340"/>
      <c r="F167" s="312">
        <v>80</v>
      </c>
      <c r="G167" s="312">
        <v>80</v>
      </c>
    </row>
    <row r="168" spans="1:7" s="184" customFormat="1" ht="12.75">
      <c r="A168" s="155" t="s">
        <v>157</v>
      </c>
      <c r="B168" s="205" t="s">
        <v>488</v>
      </c>
      <c r="C168" s="339">
        <v>240</v>
      </c>
      <c r="D168" s="154" t="s">
        <v>147</v>
      </c>
      <c r="E168" s="154" t="s">
        <v>69</v>
      </c>
      <c r="F168" s="312">
        <v>80</v>
      </c>
      <c r="G168" s="312">
        <v>80</v>
      </c>
    </row>
    <row r="169" spans="1:7" s="184" customFormat="1" ht="38.25">
      <c r="A169" s="272" t="s">
        <v>480</v>
      </c>
      <c r="B169" s="275" t="s">
        <v>478</v>
      </c>
      <c r="C169" s="339"/>
      <c r="D169" s="340"/>
      <c r="E169" s="340"/>
      <c r="F169" s="341">
        <f aca="true" t="shared" si="11" ref="F169:G173">F170</f>
        <v>85</v>
      </c>
      <c r="G169" s="341">
        <f t="shared" si="11"/>
        <v>62</v>
      </c>
    </row>
    <row r="170" spans="1:7" s="184" customFormat="1" ht="51">
      <c r="A170" s="276" t="s">
        <v>481</v>
      </c>
      <c r="B170" s="205" t="s">
        <v>479</v>
      </c>
      <c r="C170" s="339"/>
      <c r="D170" s="340"/>
      <c r="E170" s="340"/>
      <c r="F170" s="342">
        <f t="shared" si="11"/>
        <v>85</v>
      </c>
      <c r="G170" s="342">
        <f t="shared" si="11"/>
        <v>62</v>
      </c>
    </row>
    <row r="171" spans="1:7" s="184" customFormat="1" ht="38.25">
      <c r="A171" s="273" t="s">
        <v>482</v>
      </c>
      <c r="B171" s="205" t="s">
        <v>668</v>
      </c>
      <c r="C171" s="339"/>
      <c r="D171" s="340"/>
      <c r="E171" s="340"/>
      <c r="F171" s="342">
        <f t="shared" si="11"/>
        <v>85</v>
      </c>
      <c r="G171" s="342">
        <f t="shared" si="11"/>
        <v>62</v>
      </c>
    </row>
    <row r="172" spans="1:7" s="184" customFormat="1" ht="25.5">
      <c r="A172" s="274" t="s">
        <v>41</v>
      </c>
      <c r="B172" s="205" t="s">
        <v>668</v>
      </c>
      <c r="C172" s="339">
        <v>200</v>
      </c>
      <c r="D172" s="340"/>
      <c r="E172" s="340"/>
      <c r="F172" s="342">
        <f t="shared" si="11"/>
        <v>85</v>
      </c>
      <c r="G172" s="342">
        <f t="shared" si="11"/>
        <v>62</v>
      </c>
    </row>
    <row r="173" spans="1:7" s="184" customFormat="1" ht="25.5">
      <c r="A173" s="155" t="s">
        <v>181</v>
      </c>
      <c r="B173" s="205" t="s">
        <v>668</v>
      </c>
      <c r="C173" s="339">
        <v>240</v>
      </c>
      <c r="D173" s="340"/>
      <c r="E173" s="340"/>
      <c r="F173" s="342">
        <f t="shared" si="11"/>
        <v>85</v>
      </c>
      <c r="G173" s="342">
        <f t="shared" si="11"/>
        <v>62</v>
      </c>
    </row>
    <row r="174" spans="1:7" s="184" customFormat="1" ht="12.75">
      <c r="A174" s="155" t="s">
        <v>157</v>
      </c>
      <c r="B174" s="205" t="s">
        <v>668</v>
      </c>
      <c r="C174" s="339">
        <v>240</v>
      </c>
      <c r="D174" s="154" t="s">
        <v>147</v>
      </c>
      <c r="E174" s="154" t="s">
        <v>69</v>
      </c>
      <c r="F174" s="342">
        <v>85</v>
      </c>
      <c r="G174" s="342">
        <v>62</v>
      </c>
    </row>
    <row r="175" spans="1:7" s="184" customFormat="1" ht="51" customHeight="1">
      <c r="A175" s="335" t="s">
        <v>360</v>
      </c>
      <c r="B175" s="59" t="s">
        <v>177</v>
      </c>
      <c r="C175" s="59"/>
      <c r="D175" s="59"/>
      <c r="E175" s="59"/>
      <c r="F175" s="302">
        <f>F176+F181</f>
        <v>1000</v>
      </c>
      <c r="G175" s="302">
        <f>G176+G181</f>
        <v>1000</v>
      </c>
    </row>
    <row r="176" spans="1:7" s="184" customFormat="1" ht="38.25" hidden="1">
      <c r="A176" s="343" t="s">
        <v>296</v>
      </c>
      <c r="B176" s="61" t="s">
        <v>297</v>
      </c>
      <c r="C176" s="61"/>
      <c r="D176" s="61"/>
      <c r="E176" s="61"/>
      <c r="F176" s="309">
        <f aca="true" t="shared" si="12" ref="F176:G179">F177</f>
        <v>0</v>
      </c>
      <c r="G176" s="309">
        <f t="shared" si="12"/>
        <v>0</v>
      </c>
    </row>
    <row r="177" spans="1:7" s="184" customFormat="1" ht="38.25" hidden="1">
      <c r="A177" s="344" t="s">
        <v>178</v>
      </c>
      <c r="B177" s="205" t="s">
        <v>298</v>
      </c>
      <c r="C177" s="205"/>
      <c r="D177" s="205"/>
      <c r="E177" s="205"/>
      <c r="F177" s="312">
        <f t="shared" si="12"/>
        <v>0</v>
      </c>
      <c r="G177" s="312">
        <f t="shared" si="12"/>
        <v>0</v>
      </c>
    </row>
    <row r="178" spans="1:7" s="184" customFormat="1" ht="25.5" hidden="1">
      <c r="A178" s="153" t="s">
        <v>179</v>
      </c>
      <c r="B178" s="205" t="s">
        <v>298</v>
      </c>
      <c r="C178" s="205" t="s">
        <v>180</v>
      </c>
      <c r="D178" s="205"/>
      <c r="E178" s="205"/>
      <c r="F178" s="312">
        <f t="shared" si="12"/>
        <v>0</v>
      </c>
      <c r="G178" s="312">
        <f t="shared" si="12"/>
        <v>0</v>
      </c>
    </row>
    <row r="179" spans="1:7" s="184" customFormat="1" ht="25.5" hidden="1">
      <c r="A179" s="155" t="s">
        <v>181</v>
      </c>
      <c r="B179" s="205" t="s">
        <v>298</v>
      </c>
      <c r="C179" s="39" t="s">
        <v>182</v>
      </c>
      <c r="D179" s="205"/>
      <c r="E179" s="205"/>
      <c r="F179" s="312">
        <f t="shared" si="12"/>
        <v>0</v>
      </c>
      <c r="G179" s="312">
        <f t="shared" si="12"/>
        <v>0</v>
      </c>
    </row>
    <row r="180" spans="1:7" s="184" customFormat="1" ht="12.75" hidden="1">
      <c r="A180" s="155" t="s">
        <v>157</v>
      </c>
      <c r="B180" s="205" t="s">
        <v>298</v>
      </c>
      <c r="C180" s="39" t="s">
        <v>182</v>
      </c>
      <c r="D180" s="205" t="s">
        <v>147</v>
      </c>
      <c r="E180" s="205" t="s">
        <v>69</v>
      </c>
      <c r="F180" s="312">
        <v>0</v>
      </c>
      <c r="G180" s="312">
        <v>0</v>
      </c>
    </row>
    <row r="181" spans="1:7" s="184" customFormat="1" ht="25.5">
      <c r="A181" s="211" t="s">
        <v>364</v>
      </c>
      <c r="B181" s="61" t="s">
        <v>353</v>
      </c>
      <c r="C181" s="61"/>
      <c r="D181" s="61"/>
      <c r="E181" s="61"/>
      <c r="F181" s="309">
        <f aca="true" t="shared" si="13" ref="F181:G184">F182</f>
        <v>1000</v>
      </c>
      <c r="G181" s="309">
        <f t="shared" si="13"/>
        <v>1000</v>
      </c>
    </row>
    <row r="182" spans="1:7" s="184" customFormat="1" ht="25.5">
      <c r="A182" s="153" t="s">
        <v>365</v>
      </c>
      <c r="B182" s="154" t="s">
        <v>352</v>
      </c>
      <c r="C182" s="205"/>
      <c r="D182" s="205"/>
      <c r="E182" s="205"/>
      <c r="F182" s="312">
        <f t="shared" si="13"/>
        <v>1000</v>
      </c>
      <c r="G182" s="312">
        <f t="shared" si="13"/>
        <v>1000</v>
      </c>
    </row>
    <row r="183" spans="1:7" s="184" customFormat="1" ht="25.5">
      <c r="A183" s="153" t="s">
        <v>179</v>
      </c>
      <c r="B183" s="154" t="s">
        <v>352</v>
      </c>
      <c r="C183" s="205" t="s">
        <v>180</v>
      </c>
      <c r="D183" s="205"/>
      <c r="E183" s="205"/>
      <c r="F183" s="312">
        <f t="shared" si="13"/>
        <v>1000</v>
      </c>
      <c r="G183" s="312">
        <f t="shared" si="13"/>
        <v>1000</v>
      </c>
    </row>
    <row r="184" spans="1:7" s="184" customFormat="1" ht="25.5">
      <c r="A184" s="155" t="s">
        <v>181</v>
      </c>
      <c r="B184" s="154" t="s">
        <v>352</v>
      </c>
      <c r="C184" s="39" t="s">
        <v>182</v>
      </c>
      <c r="D184" s="205"/>
      <c r="E184" s="205"/>
      <c r="F184" s="312">
        <f t="shared" si="13"/>
        <v>1000</v>
      </c>
      <c r="G184" s="312">
        <f t="shared" si="13"/>
        <v>1000</v>
      </c>
    </row>
    <row r="185" spans="1:7" s="184" customFormat="1" ht="12.75">
      <c r="A185" s="155" t="s">
        <v>157</v>
      </c>
      <c r="B185" s="154" t="s">
        <v>352</v>
      </c>
      <c r="C185" s="39" t="s">
        <v>182</v>
      </c>
      <c r="D185" s="205" t="s">
        <v>147</v>
      </c>
      <c r="E185" s="205" t="s">
        <v>69</v>
      </c>
      <c r="F185" s="312">
        <v>1000</v>
      </c>
      <c r="G185" s="312">
        <v>1000</v>
      </c>
    </row>
    <row r="186" spans="1:7" s="184" customFormat="1" ht="12.75">
      <c r="A186" s="345" t="s">
        <v>183</v>
      </c>
      <c r="B186" s="346"/>
      <c r="C186" s="346"/>
      <c r="D186" s="346"/>
      <c r="E186" s="347"/>
      <c r="F186" s="348">
        <f>F187+F231+F241</f>
        <v>45560.02</v>
      </c>
      <c r="G186" s="348">
        <f>G187+G231+G241</f>
        <v>44590.14599999999</v>
      </c>
    </row>
    <row r="187" spans="1:7" s="184" customFormat="1" ht="37.5" customHeight="1">
      <c r="A187" s="335" t="s">
        <v>12</v>
      </c>
      <c r="B187" s="349" t="s">
        <v>13</v>
      </c>
      <c r="C187" s="349"/>
      <c r="D187" s="349"/>
      <c r="E187" s="349"/>
      <c r="F187" s="350">
        <f>F188+F199+F225+F218</f>
        <v>32992.475</v>
      </c>
      <c r="G187" s="350">
        <f>G188+G199+G225+G218</f>
        <v>33269.376</v>
      </c>
    </row>
    <row r="188" spans="1:7" s="1" customFormat="1" ht="25.5" hidden="1">
      <c r="A188" s="327" t="s">
        <v>322</v>
      </c>
      <c r="B188" s="315" t="s">
        <v>302</v>
      </c>
      <c r="C188" s="315"/>
      <c r="D188" s="315"/>
      <c r="E188" s="315"/>
      <c r="F188" s="351">
        <f aca="true" t="shared" si="14" ref="F188:G192">F189</f>
        <v>0</v>
      </c>
      <c r="G188" s="351">
        <f t="shared" si="14"/>
        <v>0</v>
      </c>
    </row>
    <row r="189" spans="1:7" s="1" customFormat="1" ht="12.75" hidden="1">
      <c r="A189" s="332" t="s">
        <v>16</v>
      </c>
      <c r="B189" s="316" t="s">
        <v>303</v>
      </c>
      <c r="C189" s="316"/>
      <c r="D189" s="316"/>
      <c r="E189" s="316"/>
      <c r="F189" s="352">
        <f t="shared" si="14"/>
        <v>0</v>
      </c>
      <c r="G189" s="352">
        <f t="shared" si="14"/>
        <v>0</v>
      </c>
    </row>
    <row r="190" spans="1:7" s="1" customFormat="1" ht="12.75" hidden="1">
      <c r="A190" s="332" t="s">
        <v>322</v>
      </c>
      <c r="B190" s="316" t="s">
        <v>304</v>
      </c>
      <c r="C190" s="316"/>
      <c r="D190" s="316"/>
      <c r="E190" s="316"/>
      <c r="F190" s="352">
        <f>F191+F194+F197</f>
        <v>0</v>
      </c>
      <c r="G190" s="352">
        <f>G191+G194+G197</f>
        <v>0</v>
      </c>
    </row>
    <row r="191" spans="1:7" s="1" customFormat="1" ht="63.75" hidden="1">
      <c r="A191" s="332" t="s">
        <v>186</v>
      </c>
      <c r="B191" s="316" t="s">
        <v>304</v>
      </c>
      <c r="C191" s="316" t="s">
        <v>187</v>
      </c>
      <c r="D191" s="316"/>
      <c r="E191" s="316"/>
      <c r="F191" s="352">
        <f t="shared" si="14"/>
        <v>0</v>
      </c>
      <c r="G191" s="352">
        <f t="shared" si="14"/>
        <v>0</v>
      </c>
    </row>
    <row r="192" spans="1:7" s="1" customFormat="1" ht="25.5" hidden="1">
      <c r="A192" s="313" t="s">
        <v>188</v>
      </c>
      <c r="B192" s="316" t="s">
        <v>304</v>
      </c>
      <c r="C192" s="316" t="s">
        <v>189</v>
      </c>
      <c r="D192" s="316"/>
      <c r="E192" s="316"/>
      <c r="F192" s="352">
        <f t="shared" si="14"/>
        <v>0</v>
      </c>
      <c r="G192" s="352">
        <f t="shared" si="14"/>
        <v>0</v>
      </c>
    </row>
    <row r="193" spans="1:7" s="1" customFormat="1" ht="25.5" hidden="1">
      <c r="A193" s="332" t="s">
        <v>321</v>
      </c>
      <c r="B193" s="316" t="s">
        <v>304</v>
      </c>
      <c r="C193" s="316" t="s">
        <v>189</v>
      </c>
      <c r="D193" s="316" t="s">
        <v>40</v>
      </c>
      <c r="E193" s="316" t="s">
        <v>148</v>
      </c>
      <c r="F193" s="352">
        <v>0</v>
      </c>
      <c r="G193" s="352">
        <v>0</v>
      </c>
    </row>
    <row r="194" spans="1:7" s="1" customFormat="1" ht="25.5" hidden="1">
      <c r="A194" s="153" t="s">
        <v>179</v>
      </c>
      <c r="B194" s="316" t="s">
        <v>304</v>
      </c>
      <c r="C194" s="154" t="s">
        <v>180</v>
      </c>
      <c r="D194" s="154"/>
      <c r="E194" s="154"/>
      <c r="F194" s="328">
        <f>F195</f>
        <v>0</v>
      </c>
      <c r="G194" s="328">
        <f>G195</f>
        <v>0</v>
      </c>
    </row>
    <row r="195" spans="1:7" s="1" customFormat="1" ht="25.5" hidden="1">
      <c r="A195" s="155" t="s">
        <v>181</v>
      </c>
      <c r="B195" s="316" t="s">
        <v>304</v>
      </c>
      <c r="C195" s="39" t="s">
        <v>182</v>
      </c>
      <c r="D195" s="154"/>
      <c r="E195" s="154"/>
      <c r="F195" s="328">
        <f>F196</f>
        <v>0</v>
      </c>
      <c r="G195" s="328">
        <f>G196</f>
        <v>0</v>
      </c>
    </row>
    <row r="196" spans="1:7" s="1" customFormat="1" ht="25.5" hidden="1">
      <c r="A196" s="155" t="s">
        <v>321</v>
      </c>
      <c r="B196" s="316" t="s">
        <v>304</v>
      </c>
      <c r="C196" s="39" t="s">
        <v>182</v>
      </c>
      <c r="D196" s="154" t="s">
        <v>40</v>
      </c>
      <c r="E196" s="154" t="s">
        <v>148</v>
      </c>
      <c r="F196" s="328">
        <v>0</v>
      </c>
      <c r="G196" s="328">
        <v>0</v>
      </c>
    </row>
    <row r="197" spans="1:7" s="1" customFormat="1" ht="12.75" hidden="1">
      <c r="A197" s="313" t="s">
        <v>192</v>
      </c>
      <c r="B197" s="316" t="s">
        <v>304</v>
      </c>
      <c r="C197" s="316" t="s">
        <v>193</v>
      </c>
      <c r="D197" s="316"/>
      <c r="E197" s="316"/>
      <c r="F197" s="352">
        <f>F198</f>
        <v>0</v>
      </c>
      <c r="G197" s="352">
        <f>G198</f>
        <v>0</v>
      </c>
    </row>
    <row r="198" spans="1:7" s="1" customFormat="1" ht="25.5" hidden="1">
      <c r="A198" s="155" t="s">
        <v>321</v>
      </c>
      <c r="B198" s="316" t="s">
        <v>304</v>
      </c>
      <c r="C198" s="316" t="s">
        <v>193</v>
      </c>
      <c r="D198" s="316" t="s">
        <v>40</v>
      </c>
      <c r="E198" s="316" t="s">
        <v>148</v>
      </c>
      <c r="F198" s="352">
        <v>0</v>
      </c>
      <c r="G198" s="352">
        <v>0</v>
      </c>
    </row>
    <row r="199" spans="1:7" s="184" customFormat="1" ht="51">
      <c r="A199" s="327" t="s">
        <v>14</v>
      </c>
      <c r="B199" s="315" t="s">
        <v>15</v>
      </c>
      <c r="C199" s="315"/>
      <c r="D199" s="315"/>
      <c r="E199" s="315"/>
      <c r="F199" s="351">
        <f>F200</f>
        <v>30929.410000000003</v>
      </c>
      <c r="G199" s="351">
        <f>G200</f>
        <v>31206.311</v>
      </c>
    </row>
    <row r="200" spans="1:7" s="184" customFormat="1" ht="12.75">
      <c r="A200" s="332" t="s">
        <v>16</v>
      </c>
      <c r="B200" s="316" t="s">
        <v>17</v>
      </c>
      <c r="C200" s="316"/>
      <c r="D200" s="316"/>
      <c r="E200" s="316"/>
      <c r="F200" s="352">
        <f>F201+F211+F218</f>
        <v>30929.410000000003</v>
      </c>
      <c r="G200" s="352">
        <f>G201+G211+G218</f>
        <v>31206.311</v>
      </c>
    </row>
    <row r="201" spans="1:7" s="184" customFormat="1" ht="12.75">
      <c r="A201" s="332" t="s">
        <v>184</v>
      </c>
      <c r="B201" s="316" t="s">
        <v>185</v>
      </c>
      <c r="C201" s="316"/>
      <c r="D201" s="316"/>
      <c r="E201" s="316"/>
      <c r="F201" s="352">
        <f>F202+F205+F208</f>
        <v>28918.81</v>
      </c>
      <c r="G201" s="352">
        <f>G202+G205+G208</f>
        <v>29115.311</v>
      </c>
    </row>
    <row r="202" spans="1:7" s="184" customFormat="1" ht="51">
      <c r="A202" s="332" t="s">
        <v>586</v>
      </c>
      <c r="B202" s="316" t="s">
        <v>185</v>
      </c>
      <c r="C202" s="316" t="s">
        <v>187</v>
      </c>
      <c r="D202" s="316"/>
      <c r="E202" s="316"/>
      <c r="F202" s="352">
        <f>F203</f>
        <v>23189.886</v>
      </c>
      <c r="G202" s="352">
        <f>G203</f>
        <v>23189.886</v>
      </c>
    </row>
    <row r="203" spans="1:7" s="184" customFormat="1" ht="25.5">
      <c r="A203" s="313" t="s">
        <v>188</v>
      </c>
      <c r="B203" s="316" t="s">
        <v>185</v>
      </c>
      <c r="C203" s="316" t="s">
        <v>189</v>
      </c>
      <c r="D203" s="316"/>
      <c r="E203" s="316"/>
      <c r="F203" s="352">
        <f>F204</f>
        <v>23189.886</v>
      </c>
      <c r="G203" s="352">
        <f>G204</f>
        <v>23189.886</v>
      </c>
    </row>
    <row r="204" spans="1:7" s="184" customFormat="1" ht="38.25">
      <c r="A204" s="332" t="s">
        <v>190</v>
      </c>
      <c r="B204" s="316" t="s">
        <v>185</v>
      </c>
      <c r="C204" s="316" t="s">
        <v>189</v>
      </c>
      <c r="D204" s="316" t="s">
        <v>40</v>
      </c>
      <c r="E204" s="316" t="s">
        <v>57</v>
      </c>
      <c r="F204" s="352">
        <v>23189.886</v>
      </c>
      <c r="G204" s="352">
        <v>23189.886</v>
      </c>
    </row>
    <row r="205" spans="1:7" s="184" customFormat="1" ht="25.5">
      <c r="A205" s="310" t="s">
        <v>41</v>
      </c>
      <c r="B205" s="316" t="s">
        <v>185</v>
      </c>
      <c r="C205" s="316" t="s">
        <v>180</v>
      </c>
      <c r="D205" s="316"/>
      <c r="E205" s="316"/>
      <c r="F205" s="352">
        <f>F206</f>
        <v>5531.524</v>
      </c>
      <c r="G205" s="352">
        <f>G206</f>
        <v>5728.025</v>
      </c>
    </row>
    <row r="206" spans="1:7" s="184" customFormat="1" ht="25.5">
      <c r="A206" s="313" t="s">
        <v>181</v>
      </c>
      <c r="B206" s="316" t="s">
        <v>185</v>
      </c>
      <c r="C206" s="316" t="s">
        <v>182</v>
      </c>
      <c r="D206" s="316"/>
      <c r="E206" s="316"/>
      <c r="F206" s="352">
        <f>F207</f>
        <v>5531.524</v>
      </c>
      <c r="G206" s="352">
        <f>G207</f>
        <v>5728.025</v>
      </c>
    </row>
    <row r="207" spans="1:7" s="184" customFormat="1" ht="38.25">
      <c r="A207" s="332" t="s">
        <v>190</v>
      </c>
      <c r="B207" s="316" t="s">
        <v>185</v>
      </c>
      <c r="C207" s="316" t="s">
        <v>182</v>
      </c>
      <c r="D207" s="316" t="s">
        <v>40</v>
      </c>
      <c r="E207" s="316" t="s">
        <v>57</v>
      </c>
      <c r="F207" s="352">
        <v>5531.524</v>
      </c>
      <c r="G207" s="352">
        <v>5728.025</v>
      </c>
    </row>
    <row r="208" spans="1:7" s="184" customFormat="1" ht="12.75">
      <c r="A208" s="310" t="s">
        <v>43</v>
      </c>
      <c r="B208" s="316" t="s">
        <v>185</v>
      </c>
      <c r="C208" s="316" t="s">
        <v>191</v>
      </c>
      <c r="D208" s="316"/>
      <c r="E208" s="316"/>
      <c r="F208" s="352">
        <f>F209</f>
        <v>197.4</v>
      </c>
      <c r="G208" s="352">
        <f>G209</f>
        <v>197.4</v>
      </c>
    </row>
    <row r="209" spans="1:7" s="184" customFormat="1" ht="12.75">
      <c r="A209" s="313" t="s">
        <v>192</v>
      </c>
      <c r="B209" s="316" t="s">
        <v>185</v>
      </c>
      <c r="C209" s="316" t="s">
        <v>193</v>
      </c>
      <c r="D209" s="316"/>
      <c r="E209" s="316"/>
      <c r="F209" s="352">
        <f>F210</f>
        <v>197.4</v>
      </c>
      <c r="G209" s="352">
        <f>G210</f>
        <v>197.4</v>
      </c>
    </row>
    <row r="210" spans="1:7" s="184" customFormat="1" ht="38.25">
      <c r="A210" s="332" t="s">
        <v>190</v>
      </c>
      <c r="B210" s="316" t="s">
        <v>185</v>
      </c>
      <c r="C210" s="316" t="s">
        <v>193</v>
      </c>
      <c r="D210" s="316" t="s">
        <v>40</v>
      </c>
      <c r="E210" s="316" t="s">
        <v>57</v>
      </c>
      <c r="F210" s="352">
        <v>197.4</v>
      </c>
      <c r="G210" s="352">
        <v>197.4</v>
      </c>
    </row>
    <row r="211" spans="1:7" s="184" customFormat="1" ht="48">
      <c r="A211" s="353" t="s">
        <v>313</v>
      </c>
      <c r="B211" s="311" t="s">
        <v>314</v>
      </c>
      <c r="C211" s="311"/>
      <c r="D211" s="316"/>
      <c r="E211" s="316"/>
      <c r="F211" s="354">
        <f>F212+F215</f>
        <v>1999.9</v>
      </c>
      <c r="G211" s="354">
        <f>G212+G215</f>
        <v>2080.3</v>
      </c>
    </row>
    <row r="212" spans="1:7" s="184" customFormat="1" ht="60">
      <c r="A212" s="355" t="s">
        <v>186</v>
      </c>
      <c r="B212" s="311" t="s">
        <v>314</v>
      </c>
      <c r="C212" s="311" t="s">
        <v>187</v>
      </c>
      <c r="D212" s="316"/>
      <c r="E212" s="316"/>
      <c r="F212" s="354">
        <f>F213</f>
        <v>1949.548</v>
      </c>
      <c r="G212" s="354">
        <f>G213</f>
        <v>2029.948</v>
      </c>
    </row>
    <row r="213" spans="1:7" s="184" customFormat="1" ht="24">
      <c r="A213" s="356" t="s">
        <v>188</v>
      </c>
      <c r="B213" s="311" t="s">
        <v>314</v>
      </c>
      <c r="C213" s="311" t="s">
        <v>189</v>
      </c>
      <c r="D213" s="316"/>
      <c r="E213" s="316"/>
      <c r="F213" s="354">
        <f>F214</f>
        <v>1949.548</v>
      </c>
      <c r="G213" s="354">
        <f>G214</f>
        <v>2029.948</v>
      </c>
    </row>
    <row r="214" spans="1:7" s="184" customFormat="1" ht="24">
      <c r="A214" s="357" t="s">
        <v>315</v>
      </c>
      <c r="B214" s="311" t="s">
        <v>314</v>
      </c>
      <c r="C214" s="311" t="s">
        <v>189</v>
      </c>
      <c r="D214" s="316" t="s">
        <v>69</v>
      </c>
      <c r="E214" s="316" t="s">
        <v>316</v>
      </c>
      <c r="F214" s="354">
        <v>1949.548</v>
      </c>
      <c r="G214" s="354">
        <v>2029.948</v>
      </c>
    </row>
    <row r="215" spans="1:7" s="184" customFormat="1" ht="24">
      <c r="A215" s="357" t="s">
        <v>41</v>
      </c>
      <c r="B215" s="311" t="s">
        <v>314</v>
      </c>
      <c r="C215" s="311" t="s">
        <v>180</v>
      </c>
      <c r="D215" s="316"/>
      <c r="E215" s="316"/>
      <c r="F215" s="354">
        <f>F216</f>
        <v>50.352</v>
      </c>
      <c r="G215" s="354">
        <f>G216</f>
        <v>50.352</v>
      </c>
    </row>
    <row r="216" spans="1:7" s="184" customFormat="1" ht="24">
      <c r="A216" s="356" t="s">
        <v>181</v>
      </c>
      <c r="B216" s="311" t="s">
        <v>314</v>
      </c>
      <c r="C216" s="311" t="s">
        <v>182</v>
      </c>
      <c r="D216" s="316"/>
      <c r="E216" s="316"/>
      <c r="F216" s="354">
        <f>F217</f>
        <v>50.352</v>
      </c>
      <c r="G216" s="354">
        <f>G217</f>
        <v>50.352</v>
      </c>
    </row>
    <row r="217" spans="1:7" s="184" customFormat="1" ht="24">
      <c r="A217" s="357" t="s">
        <v>315</v>
      </c>
      <c r="B217" s="311" t="s">
        <v>314</v>
      </c>
      <c r="C217" s="311" t="s">
        <v>182</v>
      </c>
      <c r="D217" s="316" t="s">
        <v>69</v>
      </c>
      <c r="E217" s="316" t="s">
        <v>316</v>
      </c>
      <c r="F217" s="354">
        <v>50.352</v>
      </c>
      <c r="G217" s="354">
        <v>50.352</v>
      </c>
    </row>
    <row r="218" spans="1:7" s="184" customFormat="1" ht="36">
      <c r="A218" s="358" t="s">
        <v>317</v>
      </c>
      <c r="B218" s="316" t="s">
        <v>318</v>
      </c>
      <c r="C218" s="316"/>
      <c r="D218" s="316"/>
      <c r="E218" s="316"/>
      <c r="F218" s="352">
        <f>F220+F223</f>
        <v>10.7</v>
      </c>
      <c r="G218" s="352">
        <f>G220+G223</f>
        <v>10.7</v>
      </c>
    </row>
    <row r="219" spans="1:7" s="184" customFormat="1" ht="60" hidden="1">
      <c r="A219" s="355" t="s">
        <v>186</v>
      </c>
      <c r="B219" s="316" t="s">
        <v>318</v>
      </c>
      <c r="C219" s="316" t="s">
        <v>187</v>
      </c>
      <c r="D219" s="316"/>
      <c r="E219" s="316"/>
      <c r="F219" s="352">
        <f>F220</f>
        <v>0</v>
      </c>
      <c r="G219" s="352">
        <f>G220</f>
        <v>0</v>
      </c>
    </row>
    <row r="220" spans="1:7" s="184" customFormat="1" ht="24" hidden="1">
      <c r="A220" s="356" t="s">
        <v>188</v>
      </c>
      <c r="B220" s="316" t="s">
        <v>318</v>
      </c>
      <c r="C220" s="311" t="s">
        <v>189</v>
      </c>
      <c r="D220" s="316"/>
      <c r="E220" s="316"/>
      <c r="F220" s="352">
        <f>F221</f>
        <v>0</v>
      </c>
      <c r="G220" s="352">
        <f>G221</f>
        <v>0</v>
      </c>
    </row>
    <row r="221" spans="1:7" s="184" customFormat="1" ht="24" hidden="1">
      <c r="A221" s="357" t="s">
        <v>315</v>
      </c>
      <c r="B221" s="316" t="s">
        <v>318</v>
      </c>
      <c r="C221" s="311" t="s">
        <v>189</v>
      </c>
      <c r="D221" s="316" t="s">
        <v>69</v>
      </c>
      <c r="E221" s="316" t="s">
        <v>316</v>
      </c>
      <c r="F221" s="352">
        <v>0</v>
      </c>
      <c r="G221" s="352">
        <v>0</v>
      </c>
    </row>
    <row r="222" spans="1:7" s="184" customFormat="1" ht="24">
      <c r="A222" s="357" t="s">
        <v>41</v>
      </c>
      <c r="B222" s="316" t="s">
        <v>318</v>
      </c>
      <c r="C222" s="311" t="s">
        <v>180</v>
      </c>
      <c r="D222" s="316"/>
      <c r="E222" s="316"/>
      <c r="F222" s="352">
        <f>F223</f>
        <v>10.7</v>
      </c>
      <c r="G222" s="352">
        <f>G223</f>
        <v>10.7</v>
      </c>
    </row>
    <row r="223" spans="1:7" s="184" customFormat="1" ht="24">
      <c r="A223" s="356" t="s">
        <v>181</v>
      </c>
      <c r="B223" s="316" t="s">
        <v>318</v>
      </c>
      <c r="C223" s="311" t="s">
        <v>182</v>
      </c>
      <c r="D223" s="316"/>
      <c r="E223" s="316"/>
      <c r="F223" s="352">
        <f>F224</f>
        <v>10.7</v>
      </c>
      <c r="G223" s="352">
        <f>G224</f>
        <v>10.7</v>
      </c>
    </row>
    <row r="224" spans="1:7" s="184" customFormat="1" ht="24">
      <c r="A224" s="357" t="s">
        <v>315</v>
      </c>
      <c r="B224" s="316" t="s">
        <v>318</v>
      </c>
      <c r="C224" s="311" t="s">
        <v>182</v>
      </c>
      <c r="D224" s="316" t="s">
        <v>69</v>
      </c>
      <c r="E224" s="316" t="s">
        <v>316</v>
      </c>
      <c r="F224" s="352">
        <v>10.7</v>
      </c>
      <c r="G224" s="352">
        <v>10.7</v>
      </c>
    </row>
    <row r="225" spans="1:7" s="184" customFormat="1" ht="51">
      <c r="A225" s="332" t="s">
        <v>199</v>
      </c>
      <c r="B225" s="316" t="s">
        <v>200</v>
      </c>
      <c r="C225" s="316"/>
      <c r="D225" s="316"/>
      <c r="E225" s="316"/>
      <c r="F225" s="354">
        <f>SUM(F226)</f>
        <v>2052.365</v>
      </c>
      <c r="G225" s="354">
        <f>SUM(G226)</f>
        <v>2052.365</v>
      </c>
    </row>
    <row r="226" spans="1:7" s="184" customFormat="1" ht="12.75">
      <c r="A226" s="332" t="s">
        <v>16</v>
      </c>
      <c r="B226" s="316" t="s">
        <v>201</v>
      </c>
      <c r="C226" s="316"/>
      <c r="D226" s="316"/>
      <c r="E226" s="316"/>
      <c r="F226" s="354">
        <f>SUM(F227)</f>
        <v>2052.365</v>
      </c>
      <c r="G226" s="354">
        <f>SUM(G227)</f>
        <v>2052.365</v>
      </c>
    </row>
    <row r="227" spans="1:7" s="184" customFormat="1" ht="38.25">
      <c r="A227" s="332" t="s">
        <v>202</v>
      </c>
      <c r="B227" s="316" t="s">
        <v>203</v>
      </c>
      <c r="C227" s="316"/>
      <c r="D227" s="316"/>
      <c r="E227" s="316"/>
      <c r="F227" s="354">
        <f aca="true" t="shared" si="15" ref="F227:G229">F228</f>
        <v>2052.365</v>
      </c>
      <c r="G227" s="354">
        <f t="shared" si="15"/>
        <v>2052.365</v>
      </c>
    </row>
    <row r="228" spans="1:7" s="184" customFormat="1" ht="51">
      <c r="A228" s="332" t="s">
        <v>586</v>
      </c>
      <c r="B228" s="316" t="s">
        <v>203</v>
      </c>
      <c r="C228" s="316" t="s">
        <v>187</v>
      </c>
      <c r="D228" s="316"/>
      <c r="E228" s="316"/>
      <c r="F228" s="354">
        <f t="shared" si="15"/>
        <v>2052.365</v>
      </c>
      <c r="G228" s="354">
        <f t="shared" si="15"/>
        <v>2052.365</v>
      </c>
    </row>
    <row r="229" spans="1:7" s="184" customFormat="1" ht="25.5">
      <c r="A229" s="313" t="s">
        <v>188</v>
      </c>
      <c r="B229" s="316" t="s">
        <v>203</v>
      </c>
      <c r="C229" s="316" t="s">
        <v>189</v>
      </c>
      <c r="D229" s="316"/>
      <c r="E229" s="316"/>
      <c r="F229" s="354">
        <f t="shared" si="15"/>
        <v>2052.365</v>
      </c>
      <c r="G229" s="354">
        <f t="shared" si="15"/>
        <v>2052.365</v>
      </c>
    </row>
    <row r="230" spans="1:7" s="184" customFormat="1" ht="38.25">
      <c r="A230" s="332" t="s">
        <v>190</v>
      </c>
      <c r="B230" s="316" t="s">
        <v>203</v>
      </c>
      <c r="C230" s="316" t="s">
        <v>189</v>
      </c>
      <c r="D230" s="316" t="s">
        <v>40</v>
      </c>
      <c r="E230" s="316" t="s">
        <v>57</v>
      </c>
      <c r="F230" s="354">
        <v>2052.365</v>
      </c>
      <c r="G230" s="354">
        <v>2052.365</v>
      </c>
    </row>
    <row r="231" spans="1:7" s="184" customFormat="1" ht="25.5">
      <c r="A231" s="335" t="s">
        <v>204</v>
      </c>
      <c r="B231" s="349" t="s">
        <v>205</v>
      </c>
      <c r="C231" s="349"/>
      <c r="D231" s="316"/>
      <c r="E231" s="316"/>
      <c r="F231" s="350">
        <f aca="true" t="shared" si="16" ref="F231:G233">SUM(F232)</f>
        <v>2902.857</v>
      </c>
      <c r="G231" s="350">
        <f t="shared" si="16"/>
        <v>3004.782</v>
      </c>
    </row>
    <row r="232" spans="1:7" s="184" customFormat="1" ht="13.5">
      <c r="A232" s="329" t="s">
        <v>16</v>
      </c>
      <c r="B232" s="359" t="s">
        <v>206</v>
      </c>
      <c r="C232" s="359"/>
      <c r="D232" s="359"/>
      <c r="E232" s="359"/>
      <c r="F232" s="360">
        <f t="shared" si="16"/>
        <v>2902.857</v>
      </c>
      <c r="G232" s="360">
        <f t="shared" si="16"/>
        <v>3004.782</v>
      </c>
    </row>
    <row r="233" spans="1:7" s="184" customFormat="1" ht="12.75">
      <c r="A233" s="327" t="s">
        <v>16</v>
      </c>
      <c r="B233" s="315" t="s">
        <v>207</v>
      </c>
      <c r="C233" s="315"/>
      <c r="D233" s="315"/>
      <c r="E233" s="315"/>
      <c r="F233" s="351">
        <f t="shared" si="16"/>
        <v>2902.857</v>
      </c>
      <c r="G233" s="351">
        <f t="shared" si="16"/>
        <v>3004.782</v>
      </c>
    </row>
    <row r="234" spans="1:7" s="184" customFormat="1" ht="12.75">
      <c r="A234" s="332" t="s">
        <v>208</v>
      </c>
      <c r="B234" s="316" t="s">
        <v>209</v>
      </c>
      <c r="C234" s="316"/>
      <c r="D234" s="316"/>
      <c r="E234" s="316"/>
      <c r="F234" s="352">
        <f>F237+F238</f>
        <v>2902.857</v>
      </c>
      <c r="G234" s="352">
        <f>G237+G238</f>
        <v>3004.782</v>
      </c>
    </row>
    <row r="235" spans="1:7" s="184" customFormat="1" ht="25.5">
      <c r="A235" s="310" t="s">
        <v>41</v>
      </c>
      <c r="B235" s="316" t="s">
        <v>209</v>
      </c>
      <c r="C235" s="316" t="s">
        <v>180</v>
      </c>
      <c r="D235" s="316"/>
      <c r="E235" s="316"/>
      <c r="F235" s="352">
        <f>F236</f>
        <v>2552.857</v>
      </c>
      <c r="G235" s="352">
        <f>G236</f>
        <v>2654.782</v>
      </c>
    </row>
    <row r="236" spans="1:7" s="184" customFormat="1" ht="25.5">
      <c r="A236" s="313" t="s">
        <v>181</v>
      </c>
      <c r="B236" s="316" t="s">
        <v>209</v>
      </c>
      <c r="C236" s="316" t="s">
        <v>182</v>
      </c>
      <c r="D236" s="316"/>
      <c r="E236" s="316"/>
      <c r="F236" s="352">
        <f>F237</f>
        <v>2552.857</v>
      </c>
      <c r="G236" s="352">
        <f>G237</f>
        <v>2654.782</v>
      </c>
    </row>
    <row r="237" spans="1:7" s="184" customFormat="1" ht="12.75">
      <c r="A237" s="332" t="s">
        <v>210</v>
      </c>
      <c r="B237" s="316" t="s">
        <v>209</v>
      </c>
      <c r="C237" s="316" t="s">
        <v>182</v>
      </c>
      <c r="D237" s="316" t="s">
        <v>40</v>
      </c>
      <c r="E237" s="316" t="s">
        <v>211</v>
      </c>
      <c r="F237" s="352">
        <v>2552.857</v>
      </c>
      <c r="G237" s="352">
        <v>2654.782</v>
      </c>
    </row>
    <row r="238" spans="1:7" s="184" customFormat="1" ht="12.75">
      <c r="A238" s="324" t="s">
        <v>43</v>
      </c>
      <c r="B238" s="316" t="s">
        <v>209</v>
      </c>
      <c r="C238" s="39" t="s">
        <v>191</v>
      </c>
      <c r="D238" s="39"/>
      <c r="E238" s="39"/>
      <c r="F238" s="352">
        <f>F239</f>
        <v>350</v>
      </c>
      <c r="G238" s="352">
        <f>G239</f>
        <v>350</v>
      </c>
    </row>
    <row r="239" spans="1:7" s="184" customFormat="1" ht="12.75">
      <c r="A239" s="313" t="s">
        <v>192</v>
      </c>
      <c r="B239" s="316" t="s">
        <v>209</v>
      </c>
      <c r="C239" s="39" t="s">
        <v>193</v>
      </c>
      <c r="D239" s="39"/>
      <c r="E239" s="39"/>
      <c r="F239" s="352">
        <f>F240</f>
        <v>350</v>
      </c>
      <c r="G239" s="352">
        <f>G240</f>
        <v>350</v>
      </c>
    </row>
    <row r="240" spans="1:7" s="184" customFormat="1" ht="12.75">
      <c r="A240" s="332" t="s">
        <v>210</v>
      </c>
      <c r="B240" s="316" t="s">
        <v>209</v>
      </c>
      <c r="C240" s="39" t="s">
        <v>193</v>
      </c>
      <c r="D240" s="39" t="s">
        <v>40</v>
      </c>
      <c r="E240" s="39" t="s">
        <v>211</v>
      </c>
      <c r="F240" s="352">
        <v>350</v>
      </c>
      <c r="G240" s="352">
        <v>350</v>
      </c>
    </row>
    <row r="241" spans="1:7" s="184" customFormat="1" ht="38.25">
      <c r="A241" s="335" t="s">
        <v>212</v>
      </c>
      <c r="B241" s="349" t="s">
        <v>213</v>
      </c>
      <c r="C241" s="349"/>
      <c r="D241" s="349"/>
      <c r="E241" s="349"/>
      <c r="F241" s="350">
        <f>F242</f>
        <v>9664.688</v>
      </c>
      <c r="G241" s="350">
        <f>G242</f>
        <v>8315.988000000001</v>
      </c>
    </row>
    <row r="242" spans="1:7" s="184" customFormat="1" ht="13.5">
      <c r="A242" s="329" t="s">
        <v>16</v>
      </c>
      <c r="B242" s="359" t="s">
        <v>214</v>
      </c>
      <c r="C242" s="359"/>
      <c r="D242" s="359"/>
      <c r="E242" s="359"/>
      <c r="F242" s="360">
        <f>F243</f>
        <v>9664.688</v>
      </c>
      <c r="G242" s="360">
        <f>G243</f>
        <v>8315.988000000001</v>
      </c>
    </row>
    <row r="243" spans="1:7" s="184" customFormat="1" ht="12.75">
      <c r="A243" s="327" t="s">
        <v>16</v>
      </c>
      <c r="B243" s="315" t="s">
        <v>215</v>
      </c>
      <c r="C243" s="315"/>
      <c r="D243" s="315"/>
      <c r="E243" s="315"/>
      <c r="F243" s="351">
        <f>F248+F261+F265+F269+F273+F277+F281+F244+F285+F252</f>
        <v>9664.688</v>
      </c>
      <c r="G243" s="351">
        <f>G248+G261+G265+G269+G273+G277+G281+G244+G285+G252</f>
        <v>8315.988000000001</v>
      </c>
    </row>
    <row r="244" spans="1:7" s="184" customFormat="1" ht="12.75">
      <c r="A244" s="332" t="s">
        <v>237</v>
      </c>
      <c r="B244" s="316" t="s">
        <v>238</v>
      </c>
      <c r="C244" s="316"/>
      <c r="D244" s="316"/>
      <c r="E244" s="316"/>
      <c r="F244" s="352">
        <f>F246</f>
        <v>1442.688</v>
      </c>
      <c r="G244" s="352">
        <f>G246</f>
        <v>1442.688</v>
      </c>
    </row>
    <row r="245" spans="1:7" s="184" customFormat="1" ht="12.75">
      <c r="A245" s="332" t="s">
        <v>66</v>
      </c>
      <c r="B245" s="316" t="s">
        <v>238</v>
      </c>
      <c r="C245" s="316" t="s">
        <v>239</v>
      </c>
      <c r="D245" s="316"/>
      <c r="E245" s="316"/>
      <c r="F245" s="352">
        <f>F246</f>
        <v>1442.688</v>
      </c>
      <c r="G245" s="352">
        <f>G246</f>
        <v>1442.688</v>
      </c>
    </row>
    <row r="246" spans="1:7" s="184" customFormat="1" ht="25.5">
      <c r="A246" s="361" t="s">
        <v>67</v>
      </c>
      <c r="B246" s="316" t="s">
        <v>238</v>
      </c>
      <c r="C246" s="316" t="s">
        <v>240</v>
      </c>
      <c r="D246" s="316"/>
      <c r="E246" s="316"/>
      <c r="F246" s="352">
        <f>F247</f>
        <v>1442.688</v>
      </c>
      <c r="G246" s="352">
        <f>G247</f>
        <v>1442.688</v>
      </c>
    </row>
    <row r="247" spans="1:7" s="184" customFormat="1" ht="12.75">
      <c r="A247" s="43" t="s">
        <v>241</v>
      </c>
      <c r="B247" s="316" t="s">
        <v>238</v>
      </c>
      <c r="C247" s="316" t="s">
        <v>240</v>
      </c>
      <c r="D247" s="316" t="s">
        <v>242</v>
      </c>
      <c r="E247" s="316" t="s">
        <v>40</v>
      </c>
      <c r="F247" s="352">
        <v>1442.688</v>
      </c>
      <c r="G247" s="352">
        <v>1442.688</v>
      </c>
    </row>
    <row r="248" spans="1:7" s="184" customFormat="1" ht="38.25">
      <c r="A248" s="332" t="s">
        <v>216</v>
      </c>
      <c r="B248" s="316" t="s">
        <v>217</v>
      </c>
      <c r="C248" s="316"/>
      <c r="D248" s="316"/>
      <c r="E248" s="316"/>
      <c r="F248" s="352">
        <f aca="true" t="shared" si="17" ref="F248:G250">F249</f>
        <v>1000</v>
      </c>
      <c r="G248" s="352">
        <f t="shared" si="17"/>
        <v>1000</v>
      </c>
    </row>
    <row r="249" spans="1:7" s="184" customFormat="1" ht="12.75">
      <c r="A249" s="310" t="s">
        <v>43</v>
      </c>
      <c r="B249" s="316" t="s">
        <v>217</v>
      </c>
      <c r="C249" s="316" t="s">
        <v>191</v>
      </c>
      <c r="D249" s="316"/>
      <c r="E249" s="316"/>
      <c r="F249" s="352">
        <f t="shared" si="17"/>
        <v>1000</v>
      </c>
      <c r="G249" s="352">
        <f t="shared" si="17"/>
        <v>1000</v>
      </c>
    </row>
    <row r="250" spans="1:7" s="184" customFormat="1" ht="12.75">
      <c r="A250" s="313" t="s">
        <v>218</v>
      </c>
      <c r="B250" s="316" t="s">
        <v>217</v>
      </c>
      <c r="C250" s="316" t="s">
        <v>219</v>
      </c>
      <c r="D250" s="316"/>
      <c r="E250" s="316"/>
      <c r="F250" s="352">
        <f t="shared" si="17"/>
        <v>1000</v>
      </c>
      <c r="G250" s="352">
        <f t="shared" si="17"/>
        <v>1000</v>
      </c>
    </row>
    <row r="251" spans="1:7" s="184" customFormat="1" ht="12.75">
      <c r="A251" s="332" t="s">
        <v>220</v>
      </c>
      <c r="B251" s="316" t="s">
        <v>217</v>
      </c>
      <c r="C251" s="316" t="s">
        <v>219</v>
      </c>
      <c r="D251" s="316" t="s">
        <v>40</v>
      </c>
      <c r="E251" s="316" t="s">
        <v>39</v>
      </c>
      <c r="F251" s="352">
        <v>1000</v>
      </c>
      <c r="G251" s="352">
        <v>1000</v>
      </c>
    </row>
    <row r="252" spans="1:7" s="184" customFormat="1" ht="25.5">
      <c r="A252" s="332" t="s">
        <v>221</v>
      </c>
      <c r="B252" s="316" t="s">
        <v>222</v>
      </c>
      <c r="C252" s="316"/>
      <c r="D252" s="316"/>
      <c r="E252" s="316"/>
      <c r="F252" s="352">
        <f>F253+F259</f>
        <v>1428</v>
      </c>
      <c r="G252" s="352">
        <f>G253+G259</f>
        <v>0</v>
      </c>
    </row>
    <row r="253" spans="1:7" s="184" customFormat="1" ht="51">
      <c r="A253" s="332" t="s">
        <v>586</v>
      </c>
      <c r="B253" s="316" t="s">
        <v>222</v>
      </c>
      <c r="C253" s="316" t="s">
        <v>187</v>
      </c>
      <c r="D253" s="316"/>
      <c r="E253" s="316"/>
      <c r="F253" s="352">
        <f>F254</f>
        <v>1428</v>
      </c>
      <c r="G253" s="352">
        <f>G254</f>
        <v>0</v>
      </c>
    </row>
    <row r="254" spans="1:7" s="184" customFormat="1" ht="25.5">
      <c r="A254" s="313" t="s">
        <v>188</v>
      </c>
      <c r="B254" s="316" t="s">
        <v>222</v>
      </c>
      <c r="C254" s="316" t="s">
        <v>189</v>
      </c>
      <c r="D254" s="316"/>
      <c r="E254" s="316"/>
      <c r="F254" s="352">
        <f>F255</f>
        <v>1428</v>
      </c>
      <c r="G254" s="352">
        <f>G255</f>
        <v>0</v>
      </c>
    </row>
    <row r="255" spans="1:7" s="184" customFormat="1" ht="11.25" customHeight="1">
      <c r="A255" s="332" t="s">
        <v>223</v>
      </c>
      <c r="B255" s="316" t="s">
        <v>222</v>
      </c>
      <c r="C255" s="316" t="s">
        <v>189</v>
      </c>
      <c r="D255" s="316" t="s">
        <v>148</v>
      </c>
      <c r="E255" s="316" t="s">
        <v>69</v>
      </c>
      <c r="F255" s="352">
        <v>1428</v>
      </c>
      <c r="G255" s="352">
        <v>0</v>
      </c>
    </row>
    <row r="256" spans="1:7" s="4" customFormat="1" ht="63.75" hidden="1">
      <c r="A256" s="332" t="s">
        <v>186</v>
      </c>
      <c r="B256" s="316" t="s">
        <v>222</v>
      </c>
      <c r="C256" s="316" t="s">
        <v>180</v>
      </c>
      <c r="D256" s="316"/>
      <c r="E256" s="316"/>
      <c r="F256" s="352">
        <f>F257</f>
        <v>0</v>
      </c>
      <c r="G256" s="352">
        <f>G257</f>
        <v>0</v>
      </c>
    </row>
    <row r="257" spans="1:7" s="4" customFormat="1" ht="25.5" hidden="1">
      <c r="A257" s="313" t="s">
        <v>188</v>
      </c>
      <c r="B257" s="316" t="s">
        <v>222</v>
      </c>
      <c r="C257" s="316" t="s">
        <v>182</v>
      </c>
      <c r="D257" s="316"/>
      <c r="E257" s="316"/>
      <c r="F257" s="352">
        <f>F258</f>
        <v>0</v>
      </c>
      <c r="G257" s="352">
        <f>G258</f>
        <v>0</v>
      </c>
    </row>
    <row r="258" spans="1:7" s="4" customFormat="1" ht="15.75" hidden="1">
      <c r="A258" s="332" t="s">
        <v>223</v>
      </c>
      <c r="B258" s="316" t="s">
        <v>222</v>
      </c>
      <c r="C258" s="316" t="s">
        <v>182</v>
      </c>
      <c r="D258" s="316" t="s">
        <v>148</v>
      </c>
      <c r="E258" s="316" t="s">
        <v>69</v>
      </c>
      <c r="F258" s="352">
        <v>0</v>
      </c>
      <c r="G258" s="352">
        <v>0</v>
      </c>
    </row>
    <row r="259" spans="1:7" s="4" customFormat="1" ht="25.5" hidden="1">
      <c r="A259" s="313" t="s">
        <v>181</v>
      </c>
      <c r="B259" s="316" t="s">
        <v>222</v>
      </c>
      <c r="C259" s="316" t="s">
        <v>182</v>
      </c>
      <c r="D259" s="316"/>
      <c r="E259" s="316"/>
      <c r="F259" s="352">
        <f>F260</f>
        <v>0</v>
      </c>
      <c r="G259" s="352">
        <v>0</v>
      </c>
    </row>
    <row r="260" spans="1:7" s="4" customFormat="1" ht="15.75" hidden="1">
      <c r="A260" s="332" t="s">
        <v>223</v>
      </c>
      <c r="B260" s="316" t="s">
        <v>222</v>
      </c>
      <c r="C260" s="316" t="s">
        <v>182</v>
      </c>
      <c r="D260" s="316" t="s">
        <v>148</v>
      </c>
      <c r="E260" s="316" t="s">
        <v>69</v>
      </c>
      <c r="F260" s="352">
        <v>0</v>
      </c>
      <c r="G260" s="352">
        <v>0</v>
      </c>
    </row>
    <row r="261" spans="1:7" s="184" customFormat="1" ht="12.75" hidden="1">
      <c r="A261" s="332" t="s">
        <v>224</v>
      </c>
      <c r="B261" s="316" t="s">
        <v>225</v>
      </c>
      <c r="C261" s="316"/>
      <c r="D261" s="316"/>
      <c r="E261" s="316"/>
      <c r="F261" s="352">
        <f>F263</f>
        <v>0</v>
      </c>
      <c r="G261" s="352">
        <f>G263</f>
        <v>0</v>
      </c>
    </row>
    <row r="262" spans="1:7" s="184" customFormat="1" ht="25.5" hidden="1">
      <c r="A262" s="310" t="s">
        <v>41</v>
      </c>
      <c r="B262" s="316" t="s">
        <v>225</v>
      </c>
      <c r="C262" s="316" t="s">
        <v>180</v>
      </c>
      <c r="D262" s="316"/>
      <c r="E262" s="316"/>
      <c r="F262" s="352">
        <f>F263</f>
        <v>0</v>
      </c>
      <c r="G262" s="352">
        <f>G263</f>
        <v>0</v>
      </c>
    </row>
    <row r="263" spans="1:7" s="184" customFormat="1" ht="25.5" hidden="1">
      <c r="A263" s="313" t="s">
        <v>181</v>
      </c>
      <c r="B263" s="316" t="s">
        <v>225</v>
      </c>
      <c r="C263" s="316" t="s">
        <v>182</v>
      </c>
      <c r="D263" s="316"/>
      <c r="E263" s="316"/>
      <c r="F263" s="352">
        <f>F264</f>
        <v>0</v>
      </c>
      <c r="G263" s="352">
        <f>G264</f>
        <v>0</v>
      </c>
    </row>
    <row r="264" spans="1:7" s="184" customFormat="1" ht="12.75" hidden="1">
      <c r="A264" s="332" t="s">
        <v>56</v>
      </c>
      <c r="B264" s="316" t="s">
        <v>225</v>
      </c>
      <c r="C264" s="316" t="s">
        <v>182</v>
      </c>
      <c r="D264" s="316" t="s">
        <v>57</v>
      </c>
      <c r="E264" s="316" t="s">
        <v>58</v>
      </c>
      <c r="F264" s="352">
        <v>0</v>
      </c>
      <c r="G264" s="352">
        <v>0</v>
      </c>
    </row>
    <row r="265" spans="1:7" s="184" customFormat="1" ht="12.75">
      <c r="A265" s="332" t="s">
        <v>226</v>
      </c>
      <c r="B265" s="316" t="s">
        <v>227</v>
      </c>
      <c r="C265" s="316"/>
      <c r="D265" s="316"/>
      <c r="E265" s="316"/>
      <c r="F265" s="352">
        <f aca="true" t="shared" si="18" ref="F265:G267">F266</f>
        <v>400</v>
      </c>
      <c r="G265" s="352">
        <f t="shared" si="18"/>
        <v>400</v>
      </c>
    </row>
    <row r="266" spans="1:7" s="184" customFormat="1" ht="25.5">
      <c r="A266" s="310" t="s">
        <v>41</v>
      </c>
      <c r="B266" s="316" t="s">
        <v>227</v>
      </c>
      <c r="C266" s="316" t="s">
        <v>180</v>
      </c>
      <c r="D266" s="316"/>
      <c r="E266" s="316"/>
      <c r="F266" s="352">
        <f t="shared" si="18"/>
        <v>400</v>
      </c>
      <c r="G266" s="352">
        <f t="shared" si="18"/>
        <v>400</v>
      </c>
    </row>
    <row r="267" spans="1:7" s="184" customFormat="1" ht="25.5">
      <c r="A267" s="313" t="s">
        <v>181</v>
      </c>
      <c r="B267" s="316" t="s">
        <v>227</v>
      </c>
      <c r="C267" s="316" t="s">
        <v>182</v>
      </c>
      <c r="D267" s="316"/>
      <c r="E267" s="316"/>
      <c r="F267" s="352">
        <f t="shared" si="18"/>
        <v>400</v>
      </c>
      <c r="G267" s="352">
        <f t="shared" si="18"/>
        <v>400</v>
      </c>
    </row>
    <row r="268" spans="1:7" s="184" customFormat="1" ht="12.75">
      <c r="A268" s="332" t="s">
        <v>56</v>
      </c>
      <c r="B268" s="316" t="s">
        <v>227</v>
      </c>
      <c r="C268" s="316" t="s">
        <v>182</v>
      </c>
      <c r="D268" s="316" t="s">
        <v>57</v>
      </c>
      <c r="E268" s="316" t="s">
        <v>58</v>
      </c>
      <c r="F268" s="352">
        <v>400</v>
      </c>
      <c r="G268" s="352">
        <v>400</v>
      </c>
    </row>
    <row r="269" spans="1:7" s="184" customFormat="1" ht="25.5" hidden="1">
      <c r="A269" s="332" t="s">
        <v>228</v>
      </c>
      <c r="B269" s="316" t="s">
        <v>229</v>
      </c>
      <c r="C269" s="316"/>
      <c r="D269" s="316"/>
      <c r="E269" s="316"/>
      <c r="F269" s="352">
        <f>F271</f>
        <v>0</v>
      </c>
      <c r="G269" s="352">
        <f>G271</f>
        <v>0</v>
      </c>
    </row>
    <row r="270" spans="1:7" s="184" customFormat="1" ht="25.5" hidden="1">
      <c r="A270" s="310" t="s">
        <v>41</v>
      </c>
      <c r="B270" s="316" t="s">
        <v>229</v>
      </c>
      <c r="C270" s="316" t="s">
        <v>180</v>
      </c>
      <c r="D270" s="316"/>
      <c r="E270" s="316"/>
      <c r="F270" s="352">
        <f>F271</f>
        <v>0</v>
      </c>
      <c r="G270" s="352">
        <f>G271</f>
        <v>0</v>
      </c>
    </row>
    <row r="271" spans="1:7" s="184" customFormat="1" ht="25.5" hidden="1">
      <c r="A271" s="313" t="s">
        <v>181</v>
      </c>
      <c r="B271" s="316" t="s">
        <v>229</v>
      </c>
      <c r="C271" s="316" t="s">
        <v>182</v>
      </c>
      <c r="D271" s="316"/>
      <c r="E271" s="316"/>
      <c r="F271" s="352">
        <f>F272</f>
        <v>0</v>
      </c>
      <c r="G271" s="352">
        <f>G272</f>
        <v>0</v>
      </c>
    </row>
    <row r="272" spans="1:7" s="184" customFormat="1" ht="12.75" hidden="1">
      <c r="A272" s="332" t="s">
        <v>56</v>
      </c>
      <c r="B272" s="316" t="s">
        <v>229</v>
      </c>
      <c r="C272" s="316" t="s">
        <v>182</v>
      </c>
      <c r="D272" s="316" t="s">
        <v>57</v>
      </c>
      <c r="E272" s="316" t="s">
        <v>58</v>
      </c>
      <c r="F272" s="352">
        <v>0</v>
      </c>
      <c r="G272" s="352">
        <v>0</v>
      </c>
    </row>
    <row r="273" spans="1:7" s="184" customFormat="1" ht="25.5">
      <c r="A273" s="332" t="s">
        <v>230</v>
      </c>
      <c r="B273" s="316" t="s">
        <v>231</v>
      </c>
      <c r="C273" s="316"/>
      <c r="D273" s="316"/>
      <c r="E273" s="316"/>
      <c r="F273" s="352">
        <f>F275</f>
        <v>4500</v>
      </c>
      <c r="G273" s="352">
        <f>G275</f>
        <v>4500</v>
      </c>
    </row>
    <row r="274" spans="1:7" s="184" customFormat="1" ht="25.5">
      <c r="A274" s="310" t="s">
        <v>41</v>
      </c>
      <c r="B274" s="316" t="s">
        <v>231</v>
      </c>
      <c r="C274" s="316" t="s">
        <v>180</v>
      </c>
      <c r="D274" s="316"/>
      <c r="E274" s="316"/>
      <c r="F274" s="352">
        <f>F275</f>
        <v>4500</v>
      </c>
      <c r="G274" s="352">
        <f>G275</f>
        <v>4500</v>
      </c>
    </row>
    <row r="275" spans="1:7" s="184" customFormat="1" ht="25.5">
      <c r="A275" s="313" t="s">
        <v>181</v>
      </c>
      <c r="B275" s="316" t="s">
        <v>231</v>
      </c>
      <c r="C275" s="316" t="s">
        <v>182</v>
      </c>
      <c r="D275" s="316"/>
      <c r="E275" s="316"/>
      <c r="F275" s="352">
        <f>F276</f>
        <v>4500</v>
      </c>
      <c r="G275" s="352">
        <f>G276</f>
        <v>4500</v>
      </c>
    </row>
    <row r="276" spans="1:7" s="184" customFormat="1" ht="12.75">
      <c r="A276" s="332" t="s">
        <v>232</v>
      </c>
      <c r="B276" s="316" t="s">
        <v>231</v>
      </c>
      <c r="C276" s="316" t="s">
        <v>182</v>
      </c>
      <c r="D276" s="316" t="s">
        <v>147</v>
      </c>
      <c r="E276" s="316" t="s">
        <v>40</v>
      </c>
      <c r="F276" s="352">
        <v>4500</v>
      </c>
      <c r="G276" s="352">
        <v>4500</v>
      </c>
    </row>
    <row r="277" spans="1:7" s="184" customFormat="1" ht="12.75">
      <c r="A277" s="332" t="s">
        <v>233</v>
      </c>
      <c r="B277" s="316" t="s">
        <v>234</v>
      </c>
      <c r="C277" s="316"/>
      <c r="D277" s="316"/>
      <c r="E277" s="316"/>
      <c r="F277" s="352">
        <f>F279</f>
        <v>673</v>
      </c>
      <c r="G277" s="352">
        <f>G279</f>
        <v>730.3</v>
      </c>
    </row>
    <row r="278" spans="1:7" s="184" customFormat="1" ht="25.5">
      <c r="A278" s="310" t="s">
        <v>41</v>
      </c>
      <c r="B278" s="316" t="s">
        <v>234</v>
      </c>
      <c r="C278" s="316" t="s">
        <v>180</v>
      </c>
      <c r="D278" s="316"/>
      <c r="E278" s="316"/>
      <c r="F278" s="352">
        <f>F279</f>
        <v>673</v>
      </c>
      <c r="G278" s="352">
        <f>G279</f>
        <v>730.3</v>
      </c>
    </row>
    <row r="279" spans="1:7" s="184" customFormat="1" ht="25.5">
      <c r="A279" s="313" t="s">
        <v>181</v>
      </c>
      <c r="B279" s="316" t="s">
        <v>234</v>
      </c>
      <c r="C279" s="316" t="s">
        <v>182</v>
      </c>
      <c r="D279" s="316"/>
      <c r="E279" s="316"/>
      <c r="F279" s="352">
        <f>F280</f>
        <v>673</v>
      </c>
      <c r="G279" s="352">
        <f>G280</f>
        <v>730.3</v>
      </c>
    </row>
    <row r="280" spans="1:7" s="184" customFormat="1" ht="12.75">
      <c r="A280" s="332" t="s">
        <v>232</v>
      </c>
      <c r="B280" s="316" t="s">
        <v>234</v>
      </c>
      <c r="C280" s="316" t="s">
        <v>182</v>
      </c>
      <c r="D280" s="316" t="s">
        <v>147</v>
      </c>
      <c r="E280" s="316" t="s">
        <v>40</v>
      </c>
      <c r="F280" s="352">
        <v>673</v>
      </c>
      <c r="G280" s="352">
        <v>730.3</v>
      </c>
    </row>
    <row r="281" spans="1:7" s="184" customFormat="1" ht="38.25">
      <c r="A281" s="336" t="s">
        <v>235</v>
      </c>
      <c r="B281" s="316" t="s">
        <v>236</v>
      </c>
      <c r="C281" s="316"/>
      <c r="D281" s="316"/>
      <c r="E281" s="316"/>
      <c r="F281" s="352">
        <f>F283</f>
        <v>221</v>
      </c>
      <c r="G281" s="352">
        <f>G283</f>
        <v>243</v>
      </c>
    </row>
    <row r="282" spans="1:7" s="184" customFormat="1" ht="25.5">
      <c r="A282" s="310" t="s">
        <v>41</v>
      </c>
      <c r="B282" s="316" t="s">
        <v>236</v>
      </c>
      <c r="C282" s="316" t="s">
        <v>180</v>
      </c>
      <c r="D282" s="316"/>
      <c r="E282" s="316"/>
      <c r="F282" s="352">
        <f>F283</f>
        <v>221</v>
      </c>
      <c r="G282" s="352">
        <f>G283</f>
        <v>243</v>
      </c>
    </row>
    <row r="283" spans="1:7" s="184" customFormat="1" ht="25.5">
      <c r="A283" s="313" t="s">
        <v>181</v>
      </c>
      <c r="B283" s="316" t="s">
        <v>236</v>
      </c>
      <c r="C283" s="316" t="s">
        <v>182</v>
      </c>
      <c r="D283" s="316"/>
      <c r="E283" s="316"/>
      <c r="F283" s="352">
        <f>F284</f>
        <v>221</v>
      </c>
      <c r="G283" s="352">
        <f>G284</f>
        <v>243</v>
      </c>
    </row>
    <row r="284" spans="1:7" s="184" customFormat="1" ht="18" customHeight="1">
      <c r="A284" s="336" t="s">
        <v>146</v>
      </c>
      <c r="B284" s="316" t="s">
        <v>236</v>
      </c>
      <c r="C284" s="316" t="s">
        <v>182</v>
      </c>
      <c r="D284" s="316" t="s">
        <v>147</v>
      </c>
      <c r="E284" s="316" t="s">
        <v>148</v>
      </c>
      <c r="F284" s="352">
        <v>221</v>
      </c>
      <c r="G284" s="352">
        <v>243</v>
      </c>
    </row>
    <row r="285" spans="1:7" s="184" customFormat="1" ht="0.75" customHeight="1" hidden="1">
      <c r="A285" s="362" t="s">
        <v>243</v>
      </c>
      <c r="B285" s="363" t="s">
        <v>244</v>
      </c>
      <c r="C285" s="363"/>
      <c r="D285" s="364"/>
      <c r="E285" s="364"/>
      <c r="F285" s="365">
        <f>F287</f>
        <v>0</v>
      </c>
      <c r="G285" s="365">
        <f>G287</f>
        <v>0</v>
      </c>
    </row>
    <row r="286" spans="1:7" s="184" customFormat="1" ht="25.5" hidden="1">
      <c r="A286" s="310" t="s">
        <v>41</v>
      </c>
      <c r="B286" s="363" t="s">
        <v>244</v>
      </c>
      <c r="C286" s="363">
        <v>200</v>
      </c>
      <c r="D286" s="364"/>
      <c r="E286" s="364"/>
      <c r="F286" s="365">
        <f>F287</f>
        <v>0</v>
      </c>
      <c r="G286" s="365">
        <f>G287</f>
        <v>0</v>
      </c>
    </row>
    <row r="287" spans="1:7" s="184" customFormat="1" ht="25.5" hidden="1">
      <c r="A287" s="313" t="s">
        <v>181</v>
      </c>
      <c r="B287" s="363" t="s">
        <v>244</v>
      </c>
      <c r="C287" s="363">
        <v>240</v>
      </c>
      <c r="D287" s="364"/>
      <c r="E287" s="364"/>
      <c r="F287" s="366">
        <f>F288</f>
        <v>0</v>
      </c>
      <c r="G287" s="366">
        <f>G288</f>
        <v>0</v>
      </c>
    </row>
    <row r="288" spans="1:7" s="184" customFormat="1" ht="12.75" hidden="1">
      <c r="A288" s="362" t="s">
        <v>245</v>
      </c>
      <c r="B288" s="363" t="s">
        <v>244</v>
      </c>
      <c r="C288" s="363">
        <v>240</v>
      </c>
      <c r="D288" s="364" t="s">
        <v>58</v>
      </c>
      <c r="E288" s="364" t="s">
        <v>148</v>
      </c>
      <c r="F288" s="366">
        <v>0</v>
      </c>
      <c r="G288" s="366">
        <v>0</v>
      </c>
    </row>
    <row r="289" spans="2:4" s="184" customFormat="1" ht="12.75">
      <c r="B289" s="367"/>
      <c r="C289" s="367"/>
      <c r="D289" s="367"/>
    </row>
    <row r="290" spans="2:4" s="184" customFormat="1" ht="12.75">
      <c r="B290" s="367"/>
      <c r="C290" s="367"/>
      <c r="D290" s="367"/>
    </row>
    <row r="291" spans="2:4" s="184" customFormat="1" ht="12.75">
      <c r="B291" s="367"/>
      <c r="C291" s="367"/>
      <c r="D291" s="367"/>
    </row>
    <row r="292" spans="2:4" s="184" customFormat="1" ht="12.75">
      <c r="B292" s="367"/>
      <c r="C292" s="367"/>
      <c r="D292" s="367"/>
    </row>
    <row r="293" spans="2:4" s="184" customFormat="1" ht="12.75">
      <c r="B293" s="367"/>
      <c r="C293" s="367"/>
      <c r="D293" s="367"/>
    </row>
    <row r="294" spans="2:4" s="184" customFormat="1" ht="12.75">
      <c r="B294" s="367"/>
      <c r="C294" s="367"/>
      <c r="D294" s="367"/>
    </row>
    <row r="295" spans="2:4" s="184" customFormat="1" ht="12.75">
      <c r="B295" s="367"/>
      <c r="C295" s="367"/>
      <c r="D295" s="367"/>
    </row>
    <row r="296" spans="2:4" s="184" customFormat="1" ht="12.75">
      <c r="B296" s="367"/>
      <c r="C296" s="367"/>
      <c r="D296" s="367"/>
    </row>
    <row r="297" spans="2:4" s="184" customFormat="1" ht="12.75">
      <c r="B297" s="367"/>
      <c r="C297" s="367"/>
      <c r="D297" s="367"/>
    </row>
    <row r="298" spans="2:4" s="184" customFormat="1" ht="12.75">
      <c r="B298" s="367"/>
      <c r="C298" s="367"/>
      <c r="D298" s="367"/>
    </row>
    <row r="299" spans="2:4" s="184" customFormat="1" ht="12.75">
      <c r="B299" s="367"/>
      <c r="C299" s="367"/>
      <c r="D299" s="367"/>
    </row>
    <row r="300" spans="2:4" s="184" customFormat="1" ht="12.75">
      <c r="B300" s="367"/>
      <c r="C300" s="367"/>
      <c r="D300" s="367"/>
    </row>
    <row r="301" spans="2:4" s="184" customFormat="1" ht="12.75">
      <c r="B301" s="367"/>
      <c r="C301" s="367"/>
      <c r="D301" s="367"/>
    </row>
    <row r="302" spans="2:4" s="184" customFormat="1" ht="12.75">
      <c r="B302" s="367"/>
      <c r="C302" s="367"/>
      <c r="D302" s="367"/>
    </row>
    <row r="303" spans="2:4" s="184" customFormat="1" ht="12.75">
      <c r="B303" s="367"/>
      <c r="C303" s="367"/>
      <c r="D303" s="367"/>
    </row>
    <row r="304" spans="2:4" s="184" customFormat="1" ht="12.75">
      <c r="B304" s="367"/>
      <c r="C304" s="367"/>
      <c r="D304" s="367"/>
    </row>
    <row r="305" spans="2:4" s="184" customFormat="1" ht="12.75">
      <c r="B305" s="367"/>
      <c r="C305" s="367"/>
      <c r="D305" s="367"/>
    </row>
    <row r="306" spans="2:4" s="184" customFormat="1" ht="12.75">
      <c r="B306" s="367"/>
      <c r="C306" s="367"/>
      <c r="D306" s="367"/>
    </row>
    <row r="307" spans="2:4" s="184" customFormat="1" ht="12.75">
      <c r="B307" s="367"/>
      <c r="C307" s="367"/>
      <c r="D307" s="367"/>
    </row>
    <row r="308" spans="2:4" s="184" customFormat="1" ht="12.75">
      <c r="B308" s="367"/>
      <c r="C308" s="367"/>
      <c r="D308" s="367"/>
    </row>
    <row r="309" spans="2:4" s="184" customFormat="1" ht="12.75">
      <c r="B309" s="367"/>
      <c r="C309" s="367"/>
      <c r="D309" s="367"/>
    </row>
    <row r="310" spans="2:4" s="184" customFormat="1" ht="12.75">
      <c r="B310" s="367"/>
      <c r="C310" s="367"/>
      <c r="D310" s="367"/>
    </row>
    <row r="311" spans="2:4" s="184" customFormat="1" ht="12.75">
      <c r="B311" s="367"/>
      <c r="C311" s="367"/>
      <c r="D311" s="367"/>
    </row>
    <row r="312" spans="2:4" s="184" customFormat="1" ht="12.75">
      <c r="B312" s="367"/>
      <c r="C312" s="367"/>
      <c r="D312" s="367"/>
    </row>
    <row r="313" spans="2:4" s="184" customFormat="1" ht="12.75">
      <c r="B313" s="367"/>
      <c r="C313" s="367"/>
      <c r="D313" s="367"/>
    </row>
    <row r="314" spans="2:4" s="184" customFormat="1" ht="12.75">
      <c r="B314" s="367"/>
      <c r="C314" s="367"/>
      <c r="D314" s="367"/>
    </row>
    <row r="315" spans="2:4" s="184" customFormat="1" ht="12.75">
      <c r="B315" s="367"/>
      <c r="C315" s="367"/>
      <c r="D315" s="367"/>
    </row>
    <row r="316" spans="2:4" s="184" customFormat="1" ht="12.75">
      <c r="B316" s="367"/>
      <c r="C316" s="367"/>
      <c r="D316" s="367"/>
    </row>
    <row r="317" spans="2:4" s="184" customFormat="1" ht="12.75">
      <c r="B317" s="367"/>
      <c r="C317" s="367"/>
      <c r="D317" s="367"/>
    </row>
    <row r="318" spans="2:4" s="184" customFormat="1" ht="12.75">
      <c r="B318" s="367"/>
      <c r="C318" s="367"/>
      <c r="D318" s="367"/>
    </row>
    <row r="319" spans="2:4" s="184" customFormat="1" ht="12.75">
      <c r="B319" s="367"/>
      <c r="C319" s="367"/>
      <c r="D319" s="367"/>
    </row>
    <row r="320" spans="2:4" s="184" customFormat="1" ht="12.75">
      <c r="B320" s="367"/>
      <c r="C320" s="367"/>
      <c r="D320" s="367"/>
    </row>
    <row r="321" spans="2:4" s="184" customFormat="1" ht="12.75">
      <c r="B321" s="367"/>
      <c r="C321" s="367"/>
      <c r="D321" s="367"/>
    </row>
    <row r="322" spans="2:4" s="184" customFormat="1" ht="12.75">
      <c r="B322" s="367"/>
      <c r="C322" s="367"/>
      <c r="D322" s="367"/>
    </row>
  </sheetData>
  <sheetProtection/>
  <mergeCells count="7">
    <mergeCell ref="A9:G9"/>
    <mergeCell ref="A11:A12"/>
    <mergeCell ref="B11:B12"/>
    <mergeCell ref="C11:C12"/>
    <mergeCell ref="D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12"/>
  <sheetViews>
    <sheetView zoomScaleSheetLayoutView="83" zoomScalePageLayoutView="0" workbookViewId="0" topLeftCell="A1">
      <selection activeCell="J16" sqref="J16"/>
    </sheetView>
  </sheetViews>
  <sheetFormatPr defaultColWidth="9.00390625" defaultRowHeight="12.75"/>
  <cols>
    <col min="1" max="1" width="53.00390625" style="9" customWidth="1"/>
    <col min="2" max="2" width="6.28125" style="12" customWidth="1"/>
    <col min="3" max="3" width="6.7109375" style="11" customWidth="1"/>
    <col min="4" max="4" width="6.7109375" style="12" customWidth="1"/>
    <col min="5" max="5" width="16.28125" style="12" customWidth="1"/>
    <col min="6" max="6" width="6.00390625" style="12" customWidth="1"/>
    <col min="7" max="7" width="14.57421875" style="13" customWidth="1"/>
    <col min="8" max="8" width="12.57421875" style="9" bestFit="1" customWidth="1"/>
    <col min="9" max="9" width="9.00390625" style="9" customWidth="1"/>
    <col min="10" max="16384" width="9.00390625" style="9" customWidth="1"/>
  </cols>
  <sheetData>
    <row r="1" spans="5:7" ht="14.25" customHeight="1">
      <c r="E1" s="99" t="s">
        <v>592</v>
      </c>
      <c r="F1" s="106"/>
      <c r="G1" s="104"/>
    </row>
    <row r="2" spans="5:7" ht="15.75">
      <c r="E2" s="99" t="s">
        <v>626</v>
      </c>
      <c r="F2" s="101"/>
      <c r="G2" s="104"/>
    </row>
    <row r="3" spans="5:7" ht="15.75">
      <c r="E3" s="99" t="s">
        <v>10</v>
      </c>
      <c r="F3" s="105"/>
      <c r="G3" s="104"/>
    </row>
    <row r="4" spans="5:7" ht="15.75">
      <c r="E4" s="99" t="s">
        <v>3</v>
      </c>
      <c r="F4" s="101"/>
      <c r="G4" s="104"/>
    </row>
    <row r="5" spans="5:7" ht="15.75">
      <c r="E5" s="99" t="s">
        <v>4</v>
      </c>
      <c r="F5" s="101"/>
      <c r="G5" s="104"/>
    </row>
    <row r="6" spans="5:7" ht="15.75">
      <c r="E6" s="99" t="s">
        <v>610</v>
      </c>
      <c r="F6" s="102"/>
      <c r="G6" s="104"/>
    </row>
    <row r="7" spans="5:6" s="104" customFormat="1" ht="12.75" customHeight="1">
      <c r="E7" s="99"/>
      <c r="F7" s="102"/>
    </row>
    <row r="8" spans="2:7" ht="15" customHeight="1">
      <c r="B8" s="10"/>
      <c r="C8" s="10"/>
      <c r="D8" s="10"/>
      <c r="E8" s="10"/>
      <c r="F8" s="10"/>
      <c r="G8" s="10"/>
    </row>
    <row r="9" spans="1:7" s="15" customFormat="1" ht="33.75" customHeight="1">
      <c r="A9" s="499" t="s">
        <v>627</v>
      </c>
      <c r="B9" s="499"/>
      <c r="C9" s="499"/>
      <c r="D9" s="499"/>
      <c r="E9" s="499"/>
      <c r="F9" s="499"/>
      <c r="G9" s="499"/>
    </row>
    <row r="10" spans="1:7" s="15" customFormat="1" ht="15.75">
      <c r="A10" s="14"/>
      <c r="B10" s="14"/>
      <c r="C10" s="14"/>
      <c r="D10" s="14"/>
      <c r="E10" s="14"/>
      <c r="F10" s="14"/>
      <c r="G10" s="14"/>
    </row>
    <row r="11" spans="1:7" s="17" customFormat="1" ht="38.25" customHeight="1">
      <c r="A11" s="500" t="s">
        <v>0</v>
      </c>
      <c r="B11" s="500" t="s">
        <v>292</v>
      </c>
      <c r="C11" s="500" t="s">
        <v>23</v>
      </c>
      <c r="D11" s="500" t="s">
        <v>249</v>
      </c>
      <c r="E11" s="500" t="s">
        <v>6</v>
      </c>
      <c r="F11" s="500" t="s">
        <v>22</v>
      </c>
      <c r="G11" s="16" t="s">
        <v>25</v>
      </c>
    </row>
    <row r="12" spans="1:7" s="17" customFormat="1" ht="12.75">
      <c r="A12" s="500"/>
      <c r="B12" s="500"/>
      <c r="C12" s="500"/>
      <c r="D12" s="500"/>
      <c r="E12" s="500"/>
      <c r="F12" s="500"/>
      <c r="G12" s="16" t="s">
        <v>309</v>
      </c>
    </row>
    <row r="13" spans="1:7" s="21" customFormat="1" ht="21" customHeight="1">
      <c r="A13" s="18" t="s">
        <v>1</v>
      </c>
      <c r="B13" s="19"/>
      <c r="C13" s="16"/>
      <c r="D13" s="16"/>
      <c r="E13" s="16"/>
      <c r="F13" s="16"/>
      <c r="G13" s="20">
        <f>G396+G14+G388</f>
        <v>194809.477</v>
      </c>
    </row>
    <row r="14" spans="1:7" s="21" customFormat="1" ht="33" customHeight="1">
      <c r="A14" s="18" t="s">
        <v>11</v>
      </c>
      <c r="B14" s="19" t="s">
        <v>9</v>
      </c>
      <c r="C14" s="16"/>
      <c r="D14" s="16"/>
      <c r="E14" s="16"/>
      <c r="F14" s="16"/>
      <c r="G14" s="20">
        <f>G15+G78+G88+G120+G186+G285+G297+G336+G343+G355+G380</f>
        <v>194809.477</v>
      </c>
    </row>
    <row r="15" spans="1:7" s="21" customFormat="1" ht="24.75" customHeight="1">
      <c r="A15" s="22" t="s">
        <v>250</v>
      </c>
      <c r="B15" s="23"/>
      <c r="C15" s="23" t="s">
        <v>40</v>
      </c>
      <c r="D15" s="24"/>
      <c r="E15" s="24"/>
      <c r="F15" s="24"/>
      <c r="G15" s="25">
        <f>SUM(G16+G39+G53+G60+G46)</f>
        <v>39922.013</v>
      </c>
    </row>
    <row r="16" spans="1:7" s="29" customFormat="1" ht="54">
      <c r="A16" s="26" t="s">
        <v>190</v>
      </c>
      <c r="B16" s="27"/>
      <c r="C16" s="27" t="s">
        <v>40</v>
      </c>
      <c r="D16" s="27" t="s">
        <v>57</v>
      </c>
      <c r="E16" s="27"/>
      <c r="F16" s="27"/>
      <c r="G16" s="28">
        <f>G17</f>
        <v>32054.928</v>
      </c>
    </row>
    <row r="17" spans="1:7" s="29" customFormat="1" ht="38.25">
      <c r="A17" s="18" t="s">
        <v>12</v>
      </c>
      <c r="B17" s="19"/>
      <c r="C17" s="19" t="s">
        <v>40</v>
      </c>
      <c r="D17" s="19" t="s">
        <v>57</v>
      </c>
      <c r="E17" s="19" t="s">
        <v>13</v>
      </c>
      <c r="F17" s="19"/>
      <c r="G17" s="30">
        <f>SUM(G18+G34)</f>
        <v>32054.928</v>
      </c>
    </row>
    <row r="18" spans="1:7" s="29" customFormat="1" ht="51">
      <c r="A18" s="31" t="s">
        <v>14</v>
      </c>
      <c r="B18" s="32"/>
      <c r="C18" s="32" t="s">
        <v>40</v>
      </c>
      <c r="D18" s="32" t="s">
        <v>57</v>
      </c>
      <c r="E18" s="32" t="s">
        <v>15</v>
      </c>
      <c r="F18" s="32"/>
      <c r="G18" s="33">
        <f>SUM(G19)</f>
        <v>30002.563</v>
      </c>
    </row>
    <row r="19" spans="1:7" s="29" customFormat="1" ht="13.5">
      <c r="A19" s="34" t="s">
        <v>16</v>
      </c>
      <c r="B19" s="19"/>
      <c r="C19" s="16" t="s">
        <v>40</v>
      </c>
      <c r="D19" s="16" t="s">
        <v>57</v>
      </c>
      <c r="E19" s="16" t="s">
        <v>17</v>
      </c>
      <c r="F19" s="19"/>
      <c r="G19" s="35">
        <f>SUM(G20+G28+G31)</f>
        <v>30002.563</v>
      </c>
    </row>
    <row r="20" spans="1:7" s="21" customFormat="1" ht="12.75">
      <c r="A20" s="34" t="s">
        <v>184</v>
      </c>
      <c r="B20" s="16"/>
      <c r="C20" s="16" t="s">
        <v>40</v>
      </c>
      <c r="D20" s="16" t="s">
        <v>57</v>
      </c>
      <c r="E20" s="16" t="s">
        <v>251</v>
      </c>
      <c r="F20" s="19"/>
      <c r="G20" s="35">
        <f>G21+G23+G25</f>
        <v>29428.139</v>
      </c>
    </row>
    <row r="21" spans="1:7" s="21" customFormat="1" ht="63.75">
      <c r="A21" s="36" t="s">
        <v>252</v>
      </c>
      <c r="B21" s="16"/>
      <c r="C21" s="16" t="s">
        <v>40</v>
      </c>
      <c r="D21" s="16" t="s">
        <v>57</v>
      </c>
      <c r="E21" s="16" t="s">
        <v>251</v>
      </c>
      <c r="F21" s="16" t="s">
        <v>187</v>
      </c>
      <c r="G21" s="35">
        <f>G22</f>
        <v>23189.886</v>
      </c>
    </row>
    <row r="22" spans="1:7" s="21" customFormat="1" ht="25.5">
      <c r="A22" s="36" t="s">
        <v>188</v>
      </c>
      <c r="B22" s="16"/>
      <c r="C22" s="16" t="s">
        <v>40</v>
      </c>
      <c r="D22" s="16" t="s">
        <v>57</v>
      </c>
      <c r="E22" s="16" t="s">
        <v>251</v>
      </c>
      <c r="F22" s="16" t="s">
        <v>189</v>
      </c>
      <c r="G22" s="35">
        <f>16119.853+1611.12+80+4892.355+486.558</f>
        <v>23189.886</v>
      </c>
    </row>
    <row r="23" spans="1:7" s="21" customFormat="1" ht="25.5">
      <c r="A23" s="36" t="s">
        <v>41</v>
      </c>
      <c r="B23" s="16"/>
      <c r="C23" s="16" t="s">
        <v>40</v>
      </c>
      <c r="D23" s="16" t="s">
        <v>57</v>
      </c>
      <c r="E23" s="16" t="s">
        <v>251</v>
      </c>
      <c r="F23" s="16" t="s">
        <v>180</v>
      </c>
      <c r="G23" s="35">
        <f>G24</f>
        <v>6034.381</v>
      </c>
    </row>
    <row r="24" spans="1:8" s="21" customFormat="1" ht="25.5">
      <c r="A24" s="36" t="s">
        <v>181</v>
      </c>
      <c r="B24" s="16"/>
      <c r="C24" s="16" t="s">
        <v>40</v>
      </c>
      <c r="D24" s="16" t="s">
        <v>57</v>
      </c>
      <c r="E24" s="16" t="s">
        <v>251</v>
      </c>
      <c r="F24" s="16" t="s">
        <v>182</v>
      </c>
      <c r="G24" s="35">
        <f>140+15+213.6+190+84+24.048+782+6.5+31.4+16+32.4+530+32+450+100+175+65+40+55+40+411.6+141.614+1100+187.69+50+58.65+5.06+238.062+4.8+764.25+24.1+26.607</f>
        <v>6034.381</v>
      </c>
      <c r="H24" s="37"/>
    </row>
    <row r="25" spans="1:7" s="17" customFormat="1" ht="15" customHeight="1">
      <c r="A25" s="36" t="s">
        <v>43</v>
      </c>
      <c r="B25" s="16"/>
      <c r="C25" s="16" t="s">
        <v>40</v>
      </c>
      <c r="D25" s="16" t="s">
        <v>57</v>
      </c>
      <c r="E25" s="16" t="s">
        <v>251</v>
      </c>
      <c r="F25" s="16" t="s">
        <v>191</v>
      </c>
      <c r="G25" s="35">
        <f>G26+G27</f>
        <v>203.872</v>
      </c>
    </row>
    <row r="26" spans="1:7" s="17" customFormat="1" ht="0.75" customHeight="1" hidden="1">
      <c r="A26" s="36" t="s">
        <v>346</v>
      </c>
      <c r="B26" s="16"/>
      <c r="C26" s="16" t="s">
        <v>40</v>
      </c>
      <c r="D26" s="16" t="s">
        <v>57</v>
      </c>
      <c r="E26" s="16" t="s">
        <v>251</v>
      </c>
      <c r="F26" s="16" t="s">
        <v>345</v>
      </c>
      <c r="G26" s="35">
        <v>0</v>
      </c>
    </row>
    <row r="27" spans="1:7" s="17" customFormat="1" ht="12.75">
      <c r="A27" s="36" t="s">
        <v>192</v>
      </c>
      <c r="B27" s="16"/>
      <c r="C27" s="16" t="s">
        <v>40</v>
      </c>
      <c r="D27" s="16" t="s">
        <v>57</v>
      </c>
      <c r="E27" s="16" t="s">
        <v>251</v>
      </c>
      <c r="F27" s="16" t="s">
        <v>193</v>
      </c>
      <c r="G27" s="35">
        <v>203.872</v>
      </c>
    </row>
    <row r="28" spans="1:7" s="17" customFormat="1" ht="38.25">
      <c r="A28" s="38" t="s">
        <v>253</v>
      </c>
      <c r="B28" s="16"/>
      <c r="C28" s="16" t="s">
        <v>40</v>
      </c>
      <c r="D28" s="16" t="s">
        <v>57</v>
      </c>
      <c r="E28" s="16" t="s">
        <v>21</v>
      </c>
      <c r="F28" s="16"/>
      <c r="G28" s="35">
        <f>SUM(G30)</f>
        <v>69.324</v>
      </c>
    </row>
    <row r="29" spans="1:7" s="17" customFormat="1" ht="12.75">
      <c r="A29" s="36" t="s">
        <v>254</v>
      </c>
      <c r="B29" s="16"/>
      <c r="C29" s="16" t="s">
        <v>40</v>
      </c>
      <c r="D29" s="16" t="s">
        <v>57</v>
      </c>
      <c r="E29" s="16" t="s">
        <v>21</v>
      </c>
      <c r="F29" s="39" t="s">
        <v>195</v>
      </c>
      <c r="G29" s="35">
        <f>G30</f>
        <v>69.324</v>
      </c>
    </row>
    <row r="30" spans="1:7" s="17" customFormat="1" ht="12.75">
      <c r="A30" s="36" t="s">
        <v>196</v>
      </c>
      <c r="B30" s="16"/>
      <c r="C30" s="16" t="s">
        <v>40</v>
      </c>
      <c r="D30" s="16" t="s">
        <v>57</v>
      </c>
      <c r="E30" s="16" t="s">
        <v>21</v>
      </c>
      <c r="F30" s="39" t="s">
        <v>5</v>
      </c>
      <c r="G30" s="35">
        <v>69.324</v>
      </c>
    </row>
    <row r="31" spans="1:7" s="17" customFormat="1" ht="38.25">
      <c r="A31" s="38" t="s">
        <v>197</v>
      </c>
      <c r="B31" s="16"/>
      <c r="C31" s="16" t="s">
        <v>40</v>
      </c>
      <c r="D31" s="16" t="s">
        <v>57</v>
      </c>
      <c r="E31" s="16" t="s">
        <v>255</v>
      </c>
      <c r="F31" s="16"/>
      <c r="G31" s="35">
        <f>SUM(G33)</f>
        <v>505.1</v>
      </c>
    </row>
    <row r="32" spans="1:7" s="17" customFormat="1" ht="12.75">
      <c r="A32" s="36" t="s">
        <v>254</v>
      </c>
      <c r="B32" s="16"/>
      <c r="C32" s="16" t="s">
        <v>40</v>
      </c>
      <c r="D32" s="16" t="s">
        <v>57</v>
      </c>
      <c r="E32" s="16" t="s">
        <v>255</v>
      </c>
      <c r="F32" s="16" t="s">
        <v>195</v>
      </c>
      <c r="G32" s="35">
        <f>G33</f>
        <v>505.1</v>
      </c>
    </row>
    <row r="33" spans="1:7" s="17" customFormat="1" ht="12.75">
      <c r="A33" s="36" t="s">
        <v>196</v>
      </c>
      <c r="B33" s="16"/>
      <c r="C33" s="16" t="s">
        <v>40</v>
      </c>
      <c r="D33" s="16" t="s">
        <v>57</v>
      </c>
      <c r="E33" s="16" t="s">
        <v>255</v>
      </c>
      <c r="F33" s="16" t="s">
        <v>5</v>
      </c>
      <c r="G33" s="35">
        <v>505.1</v>
      </c>
    </row>
    <row r="34" spans="1:7" s="21" customFormat="1" ht="51">
      <c r="A34" s="31" t="s">
        <v>199</v>
      </c>
      <c r="B34" s="32"/>
      <c r="C34" s="32" t="s">
        <v>40</v>
      </c>
      <c r="D34" s="32" t="s">
        <v>57</v>
      </c>
      <c r="E34" s="32" t="s">
        <v>200</v>
      </c>
      <c r="F34" s="27"/>
      <c r="G34" s="33">
        <f>G35</f>
        <v>2052.365</v>
      </c>
    </row>
    <row r="35" spans="1:7" s="21" customFormat="1" ht="12.75">
      <c r="A35" s="34" t="s">
        <v>16</v>
      </c>
      <c r="B35" s="16"/>
      <c r="C35" s="16" t="s">
        <v>40</v>
      </c>
      <c r="D35" s="16" t="s">
        <v>57</v>
      </c>
      <c r="E35" s="16" t="s">
        <v>201</v>
      </c>
      <c r="F35" s="19"/>
      <c r="G35" s="35">
        <f>SUM(G36)</f>
        <v>2052.365</v>
      </c>
    </row>
    <row r="36" spans="1:7" s="21" customFormat="1" ht="38.25">
      <c r="A36" s="34" t="s">
        <v>202</v>
      </c>
      <c r="B36" s="16"/>
      <c r="C36" s="16" t="s">
        <v>40</v>
      </c>
      <c r="D36" s="16" t="s">
        <v>57</v>
      </c>
      <c r="E36" s="16" t="s">
        <v>203</v>
      </c>
      <c r="F36" s="19"/>
      <c r="G36" s="35">
        <f>SUM(G38)</f>
        <v>2052.365</v>
      </c>
    </row>
    <row r="37" spans="1:7" s="17" customFormat="1" ht="63.75">
      <c r="A37" s="36" t="s">
        <v>252</v>
      </c>
      <c r="B37" s="16"/>
      <c r="C37" s="16" t="s">
        <v>40</v>
      </c>
      <c r="D37" s="16" t="s">
        <v>57</v>
      </c>
      <c r="E37" s="16" t="s">
        <v>203</v>
      </c>
      <c r="F37" s="16" t="s">
        <v>187</v>
      </c>
      <c r="G37" s="35">
        <f>G38</f>
        <v>2052.365</v>
      </c>
    </row>
    <row r="38" spans="1:7" s="17" customFormat="1" ht="25.5">
      <c r="A38" s="36" t="s">
        <v>188</v>
      </c>
      <c r="B38" s="16"/>
      <c r="C38" s="16" t="s">
        <v>40</v>
      </c>
      <c r="D38" s="16" t="s">
        <v>57</v>
      </c>
      <c r="E38" s="16" t="s">
        <v>203</v>
      </c>
      <c r="F38" s="16" t="s">
        <v>189</v>
      </c>
      <c r="G38" s="35">
        <v>2052.365</v>
      </c>
    </row>
    <row r="39" spans="1:7" s="17" customFormat="1" ht="40.5">
      <c r="A39" s="26" t="s">
        <v>7</v>
      </c>
      <c r="B39" s="27"/>
      <c r="C39" s="27" t="s">
        <v>40</v>
      </c>
      <c r="D39" s="27" t="s">
        <v>198</v>
      </c>
      <c r="E39" s="27"/>
      <c r="F39" s="27"/>
      <c r="G39" s="28">
        <f>G40</f>
        <v>719.061</v>
      </c>
    </row>
    <row r="40" spans="1:7" s="17" customFormat="1" ht="38.25">
      <c r="A40" s="18" t="s">
        <v>256</v>
      </c>
      <c r="B40" s="19"/>
      <c r="C40" s="19" t="s">
        <v>40</v>
      </c>
      <c r="D40" s="19" t="s">
        <v>198</v>
      </c>
      <c r="E40" s="19" t="s">
        <v>13</v>
      </c>
      <c r="F40" s="19"/>
      <c r="G40" s="30">
        <f>G43</f>
        <v>719.061</v>
      </c>
    </row>
    <row r="41" spans="1:7" s="17" customFormat="1" ht="51">
      <c r="A41" s="31" t="s">
        <v>14</v>
      </c>
      <c r="B41" s="27"/>
      <c r="C41" s="32" t="s">
        <v>40</v>
      </c>
      <c r="D41" s="32" t="s">
        <v>198</v>
      </c>
      <c r="E41" s="32" t="s">
        <v>15</v>
      </c>
      <c r="F41" s="27"/>
      <c r="G41" s="33">
        <f>SUM(G42)</f>
        <v>719.061</v>
      </c>
    </row>
    <row r="42" spans="1:7" s="17" customFormat="1" ht="12.75">
      <c r="A42" s="34" t="s">
        <v>16</v>
      </c>
      <c r="B42" s="19"/>
      <c r="C42" s="16" t="s">
        <v>40</v>
      </c>
      <c r="D42" s="16" t="s">
        <v>198</v>
      </c>
      <c r="E42" s="16" t="s">
        <v>17</v>
      </c>
      <c r="F42" s="19"/>
      <c r="G42" s="35">
        <f>SUM(G43)</f>
        <v>719.061</v>
      </c>
    </row>
    <row r="43" spans="1:7" s="17" customFormat="1" ht="38.25">
      <c r="A43" s="38" t="s">
        <v>8</v>
      </c>
      <c r="B43" s="40"/>
      <c r="C43" s="16" t="s">
        <v>40</v>
      </c>
      <c r="D43" s="16" t="s">
        <v>198</v>
      </c>
      <c r="E43" s="16" t="s">
        <v>19</v>
      </c>
      <c r="F43" s="16"/>
      <c r="G43" s="35">
        <f>G45</f>
        <v>719.061</v>
      </c>
    </row>
    <row r="44" spans="1:7" s="17" customFormat="1" ht="12.75">
      <c r="A44" s="36" t="s">
        <v>254</v>
      </c>
      <c r="B44" s="16"/>
      <c r="C44" s="16" t="s">
        <v>40</v>
      </c>
      <c r="D44" s="16" t="s">
        <v>198</v>
      </c>
      <c r="E44" s="16" t="s">
        <v>19</v>
      </c>
      <c r="F44" s="16" t="s">
        <v>195</v>
      </c>
      <c r="G44" s="35">
        <f>G45</f>
        <v>719.061</v>
      </c>
    </row>
    <row r="45" spans="1:7" s="17" customFormat="1" ht="12.75">
      <c r="A45" s="36" t="s">
        <v>196</v>
      </c>
      <c r="B45" s="16"/>
      <c r="C45" s="16" t="s">
        <v>40</v>
      </c>
      <c r="D45" s="16" t="s">
        <v>198</v>
      </c>
      <c r="E45" s="16" t="s">
        <v>19</v>
      </c>
      <c r="F45" s="16" t="s">
        <v>5</v>
      </c>
      <c r="G45" s="35">
        <v>719.061</v>
      </c>
    </row>
    <row r="46" spans="1:7" s="29" customFormat="1" ht="13.5" hidden="1">
      <c r="A46" s="26" t="s">
        <v>311</v>
      </c>
      <c r="B46" s="27" t="s">
        <v>329</v>
      </c>
      <c r="C46" s="27" t="s">
        <v>40</v>
      </c>
      <c r="D46" s="27" t="s">
        <v>85</v>
      </c>
      <c r="E46" s="27"/>
      <c r="F46" s="27"/>
      <c r="G46" s="28">
        <f>G47</f>
        <v>0</v>
      </c>
    </row>
    <row r="47" spans="1:7" s="29" customFormat="1" ht="38.25" hidden="1">
      <c r="A47" s="171" t="s">
        <v>333</v>
      </c>
      <c r="B47" s="19"/>
      <c r="C47" s="19" t="s">
        <v>40</v>
      </c>
      <c r="D47" s="19" t="s">
        <v>85</v>
      </c>
      <c r="E47" s="19" t="s">
        <v>213</v>
      </c>
      <c r="F47" s="19"/>
      <c r="G47" s="30">
        <f>G48</f>
        <v>0</v>
      </c>
    </row>
    <row r="48" spans="1:7" s="29" customFormat="1" ht="13.5" hidden="1">
      <c r="A48" s="31" t="s">
        <v>16</v>
      </c>
      <c r="B48" s="27"/>
      <c r="C48" s="32" t="s">
        <v>40</v>
      </c>
      <c r="D48" s="32" t="s">
        <v>85</v>
      </c>
      <c r="E48" s="32" t="s">
        <v>214</v>
      </c>
      <c r="F48" s="27"/>
      <c r="G48" s="33">
        <f>SUM(G49)</f>
        <v>0</v>
      </c>
    </row>
    <row r="49" spans="1:7" s="29" customFormat="1" ht="13.5" hidden="1">
      <c r="A49" s="34" t="s">
        <v>16</v>
      </c>
      <c r="B49" s="19"/>
      <c r="C49" s="16" t="s">
        <v>40</v>
      </c>
      <c r="D49" s="16" t="s">
        <v>85</v>
      </c>
      <c r="E49" s="16" t="s">
        <v>215</v>
      </c>
      <c r="F49" s="19"/>
      <c r="G49" s="35">
        <f>SUM(G50)</f>
        <v>0</v>
      </c>
    </row>
    <row r="50" spans="1:7" s="29" customFormat="1" ht="25.5" hidden="1">
      <c r="A50" s="34" t="s">
        <v>332</v>
      </c>
      <c r="B50" s="16"/>
      <c r="C50" s="16" t="s">
        <v>40</v>
      </c>
      <c r="D50" s="16" t="s">
        <v>85</v>
      </c>
      <c r="E50" s="16" t="s">
        <v>310</v>
      </c>
      <c r="F50" s="19"/>
      <c r="G50" s="35">
        <f>G52</f>
        <v>0</v>
      </c>
    </row>
    <row r="51" spans="1:7" s="29" customFormat="1" ht="13.5" hidden="1">
      <c r="A51" s="36" t="s">
        <v>2</v>
      </c>
      <c r="B51" s="16"/>
      <c r="C51" s="16" t="s">
        <v>40</v>
      </c>
      <c r="D51" s="16" t="s">
        <v>85</v>
      </c>
      <c r="E51" s="16" t="s">
        <v>310</v>
      </c>
      <c r="F51" s="16" t="s">
        <v>191</v>
      </c>
      <c r="G51" s="35">
        <f>G52</f>
        <v>0</v>
      </c>
    </row>
    <row r="52" spans="1:7" s="29" customFormat="1" ht="13.5" hidden="1">
      <c r="A52" s="36" t="s">
        <v>331</v>
      </c>
      <c r="B52" s="16"/>
      <c r="C52" s="16" t="s">
        <v>40</v>
      </c>
      <c r="D52" s="16" t="s">
        <v>85</v>
      </c>
      <c r="E52" s="16" t="s">
        <v>310</v>
      </c>
      <c r="F52" s="16" t="s">
        <v>330</v>
      </c>
      <c r="G52" s="35">
        <v>0</v>
      </c>
    </row>
    <row r="53" spans="1:7" s="29" customFormat="1" ht="13.5">
      <c r="A53" s="26" t="s">
        <v>220</v>
      </c>
      <c r="B53" s="27"/>
      <c r="C53" s="27" t="s">
        <v>40</v>
      </c>
      <c r="D53" s="27" t="s">
        <v>39</v>
      </c>
      <c r="E53" s="27"/>
      <c r="F53" s="27"/>
      <c r="G53" s="28">
        <f>G54</f>
        <v>1000</v>
      </c>
    </row>
    <row r="54" spans="1:7" s="29" customFormat="1" ht="38.25">
      <c r="A54" s="41" t="s">
        <v>257</v>
      </c>
      <c r="B54" s="19"/>
      <c r="C54" s="19" t="s">
        <v>40</v>
      </c>
      <c r="D54" s="19" t="s">
        <v>39</v>
      </c>
      <c r="E54" s="19" t="s">
        <v>213</v>
      </c>
      <c r="F54" s="19"/>
      <c r="G54" s="30">
        <f>G55</f>
        <v>1000</v>
      </c>
    </row>
    <row r="55" spans="1:7" s="29" customFormat="1" ht="13.5">
      <c r="A55" s="42" t="s">
        <v>16</v>
      </c>
      <c r="B55" s="27"/>
      <c r="C55" s="32" t="s">
        <v>40</v>
      </c>
      <c r="D55" s="32" t="s">
        <v>39</v>
      </c>
      <c r="E55" s="32" t="s">
        <v>214</v>
      </c>
      <c r="F55" s="27"/>
      <c r="G55" s="33">
        <f>SUM(G56)</f>
        <v>1000</v>
      </c>
    </row>
    <row r="56" spans="1:7" s="29" customFormat="1" ht="13.5">
      <c r="A56" s="43" t="s">
        <v>16</v>
      </c>
      <c r="B56" s="19"/>
      <c r="C56" s="16" t="s">
        <v>40</v>
      </c>
      <c r="D56" s="16" t="s">
        <v>39</v>
      </c>
      <c r="E56" s="16" t="s">
        <v>215</v>
      </c>
      <c r="F56" s="19"/>
      <c r="G56" s="35">
        <f>SUM(G57)</f>
        <v>1000</v>
      </c>
    </row>
    <row r="57" spans="1:7" s="29" customFormat="1" ht="38.25">
      <c r="A57" s="34" t="s">
        <v>216</v>
      </c>
      <c r="B57" s="16"/>
      <c r="C57" s="16" t="s">
        <v>40</v>
      </c>
      <c r="D57" s="16" t="s">
        <v>39</v>
      </c>
      <c r="E57" s="16" t="s">
        <v>217</v>
      </c>
      <c r="F57" s="19"/>
      <c r="G57" s="35">
        <f>G59</f>
        <v>1000</v>
      </c>
    </row>
    <row r="58" spans="1:7" s="29" customFormat="1" ht="13.5">
      <c r="A58" s="36" t="s">
        <v>43</v>
      </c>
      <c r="B58" s="16"/>
      <c r="C58" s="16" t="s">
        <v>40</v>
      </c>
      <c r="D58" s="16" t="s">
        <v>39</v>
      </c>
      <c r="E58" s="16" t="s">
        <v>217</v>
      </c>
      <c r="F58" s="16" t="s">
        <v>191</v>
      </c>
      <c r="G58" s="35">
        <v>1000</v>
      </c>
    </row>
    <row r="59" spans="1:7" s="29" customFormat="1" ht="13.5">
      <c r="A59" s="36" t="s">
        <v>218</v>
      </c>
      <c r="B59" s="16"/>
      <c r="C59" s="16" t="s">
        <v>40</v>
      </c>
      <c r="D59" s="16" t="s">
        <v>39</v>
      </c>
      <c r="E59" s="16" t="s">
        <v>217</v>
      </c>
      <c r="F59" s="16" t="s">
        <v>219</v>
      </c>
      <c r="G59" s="35">
        <v>1000</v>
      </c>
    </row>
    <row r="60" spans="1:7" s="29" customFormat="1" ht="13.5">
      <c r="A60" s="26" t="s">
        <v>210</v>
      </c>
      <c r="B60" s="27"/>
      <c r="C60" s="27" t="s">
        <v>40</v>
      </c>
      <c r="D60" s="27" t="s">
        <v>211</v>
      </c>
      <c r="E60" s="27"/>
      <c r="F60" s="27"/>
      <c r="G60" s="28">
        <f>G61+G72</f>
        <v>6148.023999999999</v>
      </c>
    </row>
    <row r="61" spans="1:7" s="29" customFormat="1" ht="25.5">
      <c r="A61" s="18" t="s">
        <v>204</v>
      </c>
      <c r="B61" s="19"/>
      <c r="C61" s="19" t="s">
        <v>40</v>
      </c>
      <c r="D61" s="19" t="s">
        <v>211</v>
      </c>
      <c r="E61" s="19" t="s">
        <v>205</v>
      </c>
      <c r="F61" s="19"/>
      <c r="G61" s="30">
        <f>G62</f>
        <v>6148.023999999999</v>
      </c>
    </row>
    <row r="62" spans="1:7" s="29" customFormat="1" ht="13.5">
      <c r="A62" s="42" t="s">
        <v>16</v>
      </c>
      <c r="B62" s="32"/>
      <c r="C62" s="32" t="s">
        <v>40</v>
      </c>
      <c r="D62" s="32" t="s">
        <v>211</v>
      </c>
      <c r="E62" s="32" t="s">
        <v>206</v>
      </c>
      <c r="F62" s="32"/>
      <c r="G62" s="33">
        <f>SUM(G63)</f>
        <v>6148.023999999999</v>
      </c>
    </row>
    <row r="63" spans="1:7" s="29" customFormat="1" ht="13.5">
      <c r="A63" s="43" t="s">
        <v>16</v>
      </c>
      <c r="B63" s="16"/>
      <c r="C63" s="16" t="s">
        <v>40</v>
      </c>
      <c r="D63" s="16" t="s">
        <v>211</v>
      </c>
      <c r="E63" s="16" t="s">
        <v>207</v>
      </c>
      <c r="F63" s="16"/>
      <c r="G63" s="35">
        <f>SUM(G64)</f>
        <v>6148.023999999999</v>
      </c>
    </row>
    <row r="64" spans="1:7" s="29" customFormat="1" ht="13.5">
      <c r="A64" s="34" t="s">
        <v>208</v>
      </c>
      <c r="B64" s="16"/>
      <c r="C64" s="16" t="s">
        <v>40</v>
      </c>
      <c r="D64" s="16" t="s">
        <v>211</v>
      </c>
      <c r="E64" s="16" t="s">
        <v>209</v>
      </c>
      <c r="F64" s="16"/>
      <c r="G64" s="35">
        <f>G65+G69+G67</f>
        <v>6148.023999999999</v>
      </c>
    </row>
    <row r="65" spans="1:7" s="29" customFormat="1" ht="25.5">
      <c r="A65" s="36" t="s">
        <v>41</v>
      </c>
      <c r="B65" s="16"/>
      <c r="C65" s="16" t="s">
        <v>40</v>
      </c>
      <c r="D65" s="16" t="s">
        <v>211</v>
      </c>
      <c r="E65" s="16" t="s">
        <v>209</v>
      </c>
      <c r="F65" s="16" t="s">
        <v>180</v>
      </c>
      <c r="G65" s="35">
        <f>G66</f>
        <v>4480.023999999999</v>
      </c>
    </row>
    <row r="66" spans="1:8" s="29" customFormat="1" ht="25.5">
      <c r="A66" s="36" t="s">
        <v>181</v>
      </c>
      <c r="B66" s="16"/>
      <c r="C66" s="16" t="s">
        <v>40</v>
      </c>
      <c r="D66" s="16" t="s">
        <v>211</v>
      </c>
      <c r="E66" s="16" t="s">
        <v>209</v>
      </c>
      <c r="F66" s="16" t="s">
        <v>182</v>
      </c>
      <c r="G66" s="35">
        <f>50+10.3+595+240+97.426+7.612+92.559+92.559+277.667+966.499+1224.1+92.559+92.559+400+117.634+97.42+17.784+8.346</f>
        <v>4480.023999999999</v>
      </c>
      <c r="H66" s="44"/>
    </row>
    <row r="67" spans="1:8" s="29" customFormat="1" ht="13.5">
      <c r="A67" s="36" t="s">
        <v>66</v>
      </c>
      <c r="B67" s="16"/>
      <c r="C67" s="16" t="s">
        <v>40</v>
      </c>
      <c r="D67" s="16" t="s">
        <v>211</v>
      </c>
      <c r="E67" s="16" t="s">
        <v>209</v>
      </c>
      <c r="F67" s="16" t="s">
        <v>239</v>
      </c>
      <c r="G67" s="35">
        <f>G68</f>
        <v>75</v>
      </c>
      <c r="H67" s="44"/>
    </row>
    <row r="68" spans="1:8" s="29" customFormat="1" ht="32.25" customHeight="1">
      <c r="A68" s="36" t="s">
        <v>367</v>
      </c>
      <c r="B68" s="16"/>
      <c r="C68" s="16" t="s">
        <v>40</v>
      </c>
      <c r="D68" s="16" t="s">
        <v>211</v>
      </c>
      <c r="E68" s="16" t="s">
        <v>209</v>
      </c>
      <c r="F68" s="16" t="s">
        <v>366</v>
      </c>
      <c r="G68" s="35">
        <v>75</v>
      </c>
      <c r="H68" s="44"/>
    </row>
    <row r="69" spans="1:8" s="29" customFormat="1" ht="18" customHeight="1">
      <c r="A69" s="36" t="s">
        <v>43</v>
      </c>
      <c r="B69" s="16"/>
      <c r="C69" s="16" t="s">
        <v>40</v>
      </c>
      <c r="D69" s="16" t="s">
        <v>211</v>
      </c>
      <c r="E69" s="16" t="s">
        <v>209</v>
      </c>
      <c r="F69" s="16" t="s">
        <v>191</v>
      </c>
      <c r="G69" s="35">
        <f>G70+G71</f>
        <v>1593</v>
      </c>
      <c r="H69" s="44"/>
    </row>
    <row r="70" spans="1:7" s="29" customFormat="1" ht="24" customHeight="1">
      <c r="A70" s="36" t="s">
        <v>346</v>
      </c>
      <c r="B70" s="16"/>
      <c r="C70" s="16" t="s">
        <v>40</v>
      </c>
      <c r="D70" s="16" t="s">
        <v>211</v>
      </c>
      <c r="E70" s="16" t="s">
        <v>209</v>
      </c>
      <c r="F70" s="16" t="s">
        <v>345</v>
      </c>
      <c r="G70" s="35">
        <v>1332</v>
      </c>
    </row>
    <row r="71" spans="1:7" s="29" customFormat="1" ht="17.25" customHeight="1">
      <c r="A71" s="36" t="s">
        <v>192</v>
      </c>
      <c r="B71" s="16"/>
      <c r="C71" s="16" t="s">
        <v>40</v>
      </c>
      <c r="D71" s="16" t="s">
        <v>211</v>
      </c>
      <c r="E71" s="16" t="s">
        <v>209</v>
      </c>
      <c r="F71" s="16" t="s">
        <v>193</v>
      </c>
      <c r="G71" s="35">
        <v>261</v>
      </c>
    </row>
    <row r="72" spans="1:7" s="29" customFormat="1" ht="38.25" hidden="1">
      <c r="A72" s="41" t="s">
        <v>257</v>
      </c>
      <c r="B72" s="19"/>
      <c r="C72" s="19" t="s">
        <v>40</v>
      </c>
      <c r="D72" s="19" t="s">
        <v>211</v>
      </c>
      <c r="E72" s="19" t="s">
        <v>213</v>
      </c>
      <c r="F72" s="19"/>
      <c r="G72" s="30">
        <f>G73</f>
        <v>0</v>
      </c>
    </row>
    <row r="73" spans="1:7" s="29" customFormat="1" ht="13.5" hidden="1">
      <c r="A73" s="42" t="s">
        <v>16</v>
      </c>
      <c r="B73" s="27"/>
      <c r="C73" s="32" t="s">
        <v>40</v>
      </c>
      <c r="D73" s="32" t="s">
        <v>211</v>
      </c>
      <c r="E73" s="32" t="s">
        <v>214</v>
      </c>
      <c r="F73" s="27"/>
      <c r="G73" s="33">
        <f>SUM(G74)</f>
        <v>0</v>
      </c>
    </row>
    <row r="74" spans="1:7" s="29" customFormat="1" ht="13.5" hidden="1">
      <c r="A74" s="43" t="s">
        <v>16</v>
      </c>
      <c r="B74" s="27"/>
      <c r="C74" s="16" t="s">
        <v>40</v>
      </c>
      <c r="D74" s="16" t="s">
        <v>211</v>
      </c>
      <c r="E74" s="16" t="s">
        <v>215</v>
      </c>
      <c r="F74" s="19"/>
      <c r="G74" s="35">
        <f>G75</f>
        <v>0</v>
      </c>
    </row>
    <row r="75" spans="1:7" s="29" customFormat="1" ht="25.5" hidden="1">
      <c r="A75" s="43" t="s">
        <v>348</v>
      </c>
      <c r="B75" s="27"/>
      <c r="C75" s="16" t="s">
        <v>40</v>
      </c>
      <c r="D75" s="16" t="s">
        <v>211</v>
      </c>
      <c r="E75" s="16" t="s">
        <v>347</v>
      </c>
      <c r="F75" s="16"/>
      <c r="G75" s="35">
        <v>0</v>
      </c>
    </row>
    <row r="76" spans="1:7" s="29" customFormat="1" ht="63.75" hidden="1">
      <c r="A76" s="36" t="s">
        <v>252</v>
      </c>
      <c r="B76" s="16"/>
      <c r="C76" s="16" t="s">
        <v>40</v>
      </c>
      <c r="D76" s="16" t="s">
        <v>211</v>
      </c>
      <c r="E76" s="16" t="s">
        <v>347</v>
      </c>
      <c r="F76" s="16" t="s">
        <v>187</v>
      </c>
      <c r="G76" s="35">
        <f>G77</f>
        <v>0</v>
      </c>
    </row>
    <row r="77" spans="1:7" s="29" customFormat="1" ht="25.5" hidden="1">
      <c r="A77" s="36" t="s">
        <v>188</v>
      </c>
      <c r="B77" s="16"/>
      <c r="C77" s="16" t="s">
        <v>40</v>
      </c>
      <c r="D77" s="16" t="s">
        <v>211</v>
      </c>
      <c r="E77" s="16" t="s">
        <v>347</v>
      </c>
      <c r="F77" s="16" t="s">
        <v>189</v>
      </c>
      <c r="G77" s="35">
        <v>0</v>
      </c>
    </row>
    <row r="78" spans="1:7" s="29" customFormat="1" ht="22.5" customHeight="1">
      <c r="A78" s="45" t="s">
        <v>258</v>
      </c>
      <c r="B78" s="24"/>
      <c r="C78" s="46" t="s">
        <v>148</v>
      </c>
      <c r="D78" s="47"/>
      <c r="E78" s="24"/>
      <c r="F78" s="24"/>
      <c r="G78" s="25">
        <f aca="true" t="shared" si="0" ref="G78:G86">G79</f>
        <v>1358</v>
      </c>
    </row>
    <row r="79" spans="1:7" s="29" customFormat="1" ht="13.5">
      <c r="A79" s="48" t="s">
        <v>223</v>
      </c>
      <c r="B79" s="32"/>
      <c r="C79" s="49" t="s">
        <v>148</v>
      </c>
      <c r="D79" s="49" t="s">
        <v>69</v>
      </c>
      <c r="E79" s="27"/>
      <c r="F79" s="27"/>
      <c r="G79" s="28">
        <f t="shared" si="0"/>
        <v>1358</v>
      </c>
    </row>
    <row r="80" spans="1:7" s="29" customFormat="1" ht="38.25">
      <c r="A80" s="50" t="s">
        <v>259</v>
      </c>
      <c r="B80" s="16"/>
      <c r="C80" s="51" t="s">
        <v>148</v>
      </c>
      <c r="D80" s="51" t="s">
        <v>69</v>
      </c>
      <c r="E80" s="19" t="s">
        <v>213</v>
      </c>
      <c r="F80" s="19"/>
      <c r="G80" s="30">
        <f t="shared" si="0"/>
        <v>1358</v>
      </c>
    </row>
    <row r="81" spans="1:7" s="29" customFormat="1" ht="13.5">
      <c r="A81" s="42" t="s">
        <v>16</v>
      </c>
      <c r="B81" s="32"/>
      <c r="C81" s="52" t="s">
        <v>148</v>
      </c>
      <c r="D81" s="52" t="s">
        <v>69</v>
      </c>
      <c r="E81" s="32" t="s">
        <v>214</v>
      </c>
      <c r="F81" s="27"/>
      <c r="G81" s="33">
        <f t="shared" si="0"/>
        <v>1358</v>
      </c>
    </row>
    <row r="82" spans="1:7" s="29" customFormat="1" ht="13.5">
      <c r="A82" s="43" t="s">
        <v>16</v>
      </c>
      <c r="B82" s="16"/>
      <c r="C82" s="53" t="s">
        <v>148</v>
      </c>
      <c r="D82" s="53" t="s">
        <v>69</v>
      </c>
      <c r="E82" s="16" t="s">
        <v>215</v>
      </c>
      <c r="F82" s="19"/>
      <c r="G82" s="35">
        <f t="shared" si="0"/>
        <v>1358</v>
      </c>
    </row>
    <row r="83" spans="1:7" s="29" customFormat="1" ht="25.5">
      <c r="A83" s="34" t="s">
        <v>260</v>
      </c>
      <c r="B83" s="16"/>
      <c r="C83" s="16" t="s">
        <v>148</v>
      </c>
      <c r="D83" s="16" t="s">
        <v>69</v>
      </c>
      <c r="E83" s="16" t="s">
        <v>222</v>
      </c>
      <c r="F83" s="16"/>
      <c r="G83" s="35">
        <f>G84+G86</f>
        <v>1358</v>
      </c>
    </row>
    <row r="84" spans="1:7" s="29" customFormat="1" ht="63.75">
      <c r="A84" s="36" t="s">
        <v>252</v>
      </c>
      <c r="B84" s="16"/>
      <c r="C84" s="16" t="s">
        <v>148</v>
      </c>
      <c r="D84" s="16" t="s">
        <v>69</v>
      </c>
      <c r="E84" s="16" t="s">
        <v>222</v>
      </c>
      <c r="F84" s="16" t="s">
        <v>187</v>
      </c>
      <c r="G84" s="35">
        <f t="shared" si="0"/>
        <v>1290.1</v>
      </c>
    </row>
    <row r="85" spans="1:7" s="29" customFormat="1" ht="25.5">
      <c r="A85" s="36" t="s">
        <v>188</v>
      </c>
      <c r="B85" s="16"/>
      <c r="C85" s="16" t="s">
        <v>148</v>
      </c>
      <c r="D85" s="16" t="s">
        <v>69</v>
      </c>
      <c r="E85" s="16" t="s">
        <v>222</v>
      </c>
      <c r="F85" s="16" t="s">
        <v>189</v>
      </c>
      <c r="G85" s="35">
        <f>985.84+293.76+10.5</f>
        <v>1290.1</v>
      </c>
    </row>
    <row r="86" spans="1:7" s="29" customFormat="1" ht="25.5">
      <c r="A86" s="130" t="s">
        <v>41</v>
      </c>
      <c r="B86" s="16"/>
      <c r="C86" s="16" t="s">
        <v>148</v>
      </c>
      <c r="D86" s="16" t="s">
        <v>69</v>
      </c>
      <c r="E86" s="16" t="s">
        <v>222</v>
      </c>
      <c r="F86" s="16" t="s">
        <v>180</v>
      </c>
      <c r="G86" s="35">
        <f t="shared" si="0"/>
        <v>67.9</v>
      </c>
    </row>
    <row r="87" spans="1:7" s="29" customFormat="1" ht="25.5">
      <c r="A87" s="36" t="s">
        <v>181</v>
      </c>
      <c r="B87" s="16"/>
      <c r="C87" s="16" t="s">
        <v>148</v>
      </c>
      <c r="D87" s="16" t="s">
        <v>69</v>
      </c>
      <c r="E87" s="16" t="s">
        <v>222</v>
      </c>
      <c r="F87" s="16" t="s">
        <v>182</v>
      </c>
      <c r="G87" s="35">
        <f>2+25.9+20+20</f>
        <v>67.9</v>
      </c>
    </row>
    <row r="88" spans="1:7" s="55" customFormat="1" ht="27">
      <c r="A88" s="22" t="s">
        <v>261</v>
      </c>
      <c r="B88" s="23"/>
      <c r="C88" s="23" t="s">
        <v>69</v>
      </c>
      <c r="D88" s="23"/>
      <c r="E88" s="23"/>
      <c r="F88" s="23"/>
      <c r="G88" s="54">
        <f>G89+G106</f>
        <v>2173.7</v>
      </c>
    </row>
    <row r="89" spans="1:7" s="29" customFormat="1" ht="44.25" customHeight="1">
      <c r="A89" s="56" t="s">
        <v>112</v>
      </c>
      <c r="B89" s="57"/>
      <c r="C89" s="57" t="s">
        <v>69</v>
      </c>
      <c r="D89" s="57" t="s">
        <v>242</v>
      </c>
      <c r="E89" s="57"/>
      <c r="F89" s="57"/>
      <c r="G89" s="28">
        <f>G90+G100</f>
        <v>230</v>
      </c>
    </row>
    <row r="90" spans="1:7" s="21" customFormat="1" ht="38.25">
      <c r="A90" s="58" t="s">
        <v>262</v>
      </c>
      <c r="B90" s="59"/>
      <c r="C90" s="59" t="s">
        <v>69</v>
      </c>
      <c r="D90" s="59" t="s">
        <v>242</v>
      </c>
      <c r="E90" s="59" t="s">
        <v>105</v>
      </c>
      <c r="F90" s="59"/>
      <c r="G90" s="30">
        <f>G91</f>
        <v>230</v>
      </c>
    </row>
    <row r="91" spans="1:7" s="17" customFormat="1" ht="63.75">
      <c r="A91" s="60" t="s">
        <v>106</v>
      </c>
      <c r="B91" s="61"/>
      <c r="C91" s="61" t="s">
        <v>69</v>
      </c>
      <c r="D91" s="61" t="s">
        <v>242</v>
      </c>
      <c r="E91" s="61" t="s">
        <v>107</v>
      </c>
      <c r="F91" s="61"/>
      <c r="G91" s="33">
        <f>SUM(G92+G96)</f>
        <v>230</v>
      </c>
    </row>
    <row r="92" spans="1:7" s="17" customFormat="1" ht="38.25">
      <c r="A92" s="43" t="s">
        <v>108</v>
      </c>
      <c r="B92" s="61"/>
      <c r="C92" s="39" t="s">
        <v>69</v>
      </c>
      <c r="D92" s="39" t="s">
        <v>242</v>
      </c>
      <c r="E92" s="39" t="s">
        <v>109</v>
      </c>
      <c r="F92" s="61"/>
      <c r="G92" s="35">
        <f>SUM(G93)</f>
        <v>110</v>
      </c>
    </row>
    <row r="93" spans="1:7" s="17" customFormat="1" ht="25.5">
      <c r="A93" s="43" t="s">
        <v>263</v>
      </c>
      <c r="B93" s="39"/>
      <c r="C93" s="39" t="s">
        <v>69</v>
      </c>
      <c r="D93" s="39" t="s">
        <v>242</v>
      </c>
      <c r="E93" s="39" t="s">
        <v>264</v>
      </c>
      <c r="F93" s="39"/>
      <c r="G93" s="35">
        <f>G95</f>
        <v>110</v>
      </c>
    </row>
    <row r="94" spans="1:7" s="17" customFormat="1" ht="25.5">
      <c r="A94" s="36" t="s">
        <v>41</v>
      </c>
      <c r="B94" s="39"/>
      <c r="C94" s="39" t="s">
        <v>69</v>
      </c>
      <c r="D94" s="39" t="s">
        <v>242</v>
      </c>
      <c r="E94" s="39" t="s">
        <v>264</v>
      </c>
      <c r="F94" s="39" t="s">
        <v>180</v>
      </c>
      <c r="G94" s="35">
        <f>G95</f>
        <v>110</v>
      </c>
    </row>
    <row r="95" spans="1:7" s="17" customFormat="1" ht="25.5">
      <c r="A95" s="62" t="s">
        <v>181</v>
      </c>
      <c r="B95" s="39"/>
      <c r="C95" s="39" t="s">
        <v>69</v>
      </c>
      <c r="D95" s="39" t="s">
        <v>242</v>
      </c>
      <c r="E95" s="39" t="s">
        <v>264</v>
      </c>
      <c r="F95" s="39" t="s">
        <v>182</v>
      </c>
      <c r="G95" s="35">
        <v>110</v>
      </c>
    </row>
    <row r="96" spans="1:7" s="17" customFormat="1" ht="25.5">
      <c r="A96" s="43" t="s">
        <v>114</v>
      </c>
      <c r="B96" s="39"/>
      <c r="C96" s="39" t="s">
        <v>69</v>
      </c>
      <c r="D96" s="39" t="s">
        <v>242</v>
      </c>
      <c r="E96" s="39" t="s">
        <v>115</v>
      </c>
      <c r="F96" s="39"/>
      <c r="G96" s="35">
        <f>SUM(G97)</f>
        <v>120</v>
      </c>
    </row>
    <row r="97" spans="1:7" s="17" customFormat="1" ht="12.75">
      <c r="A97" s="43" t="s">
        <v>116</v>
      </c>
      <c r="B97" s="39"/>
      <c r="C97" s="39" t="s">
        <v>69</v>
      </c>
      <c r="D97" s="39" t="s">
        <v>242</v>
      </c>
      <c r="E97" s="39" t="s">
        <v>117</v>
      </c>
      <c r="F97" s="39"/>
      <c r="G97" s="35">
        <f>G99</f>
        <v>120</v>
      </c>
    </row>
    <row r="98" spans="1:7" s="17" customFormat="1" ht="25.5">
      <c r="A98" s="36" t="s">
        <v>41</v>
      </c>
      <c r="B98" s="39"/>
      <c r="C98" s="39" t="s">
        <v>69</v>
      </c>
      <c r="D98" s="39" t="s">
        <v>242</v>
      </c>
      <c r="E98" s="39" t="s">
        <v>117</v>
      </c>
      <c r="F98" s="39" t="s">
        <v>180</v>
      </c>
      <c r="G98" s="35">
        <f>G99</f>
        <v>120</v>
      </c>
    </row>
    <row r="99" spans="1:7" s="17" customFormat="1" ht="24.75" customHeight="1">
      <c r="A99" s="62" t="s">
        <v>181</v>
      </c>
      <c r="B99" s="39"/>
      <c r="C99" s="39" t="s">
        <v>69</v>
      </c>
      <c r="D99" s="39" t="s">
        <v>242</v>
      </c>
      <c r="E99" s="39" t="s">
        <v>117</v>
      </c>
      <c r="F99" s="39" t="s">
        <v>182</v>
      </c>
      <c r="G99" s="35">
        <v>120</v>
      </c>
    </row>
    <row r="100" spans="1:7" s="17" customFormat="1" ht="0.75" customHeight="1" hidden="1">
      <c r="A100" s="41" t="s">
        <v>257</v>
      </c>
      <c r="B100" s="19"/>
      <c r="C100" s="19" t="s">
        <v>69</v>
      </c>
      <c r="D100" s="19" t="s">
        <v>113</v>
      </c>
      <c r="E100" s="19" t="s">
        <v>213</v>
      </c>
      <c r="F100" s="19"/>
      <c r="G100" s="30">
        <f>G101</f>
        <v>0</v>
      </c>
    </row>
    <row r="101" spans="1:7" s="17" customFormat="1" ht="13.5" hidden="1">
      <c r="A101" s="42" t="s">
        <v>16</v>
      </c>
      <c r="B101" s="27"/>
      <c r="C101" s="32" t="s">
        <v>69</v>
      </c>
      <c r="D101" s="32" t="s">
        <v>113</v>
      </c>
      <c r="E101" s="32" t="s">
        <v>214</v>
      </c>
      <c r="F101" s="27"/>
      <c r="G101" s="33">
        <f>SUM(G102)</f>
        <v>0</v>
      </c>
    </row>
    <row r="102" spans="1:7" s="17" customFormat="1" ht="13.5" hidden="1">
      <c r="A102" s="43" t="s">
        <v>16</v>
      </c>
      <c r="B102" s="27"/>
      <c r="C102" s="16" t="s">
        <v>69</v>
      </c>
      <c r="D102" s="16" t="s">
        <v>113</v>
      </c>
      <c r="E102" s="16" t="s">
        <v>215</v>
      </c>
      <c r="F102" s="19"/>
      <c r="G102" s="35">
        <f>G103</f>
        <v>0</v>
      </c>
    </row>
    <row r="103" spans="1:7" s="17" customFormat="1" ht="25.5" hidden="1">
      <c r="A103" s="43" t="s">
        <v>263</v>
      </c>
      <c r="B103" s="27"/>
      <c r="C103" s="16" t="s">
        <v>69</v>
      </c>
      <c r="D103" s="16" t="s">
        <v>113</v>
      </c>
      <c r="E103" s="16" t="s">
        <v>355</v>
      </c>
      <c r="F103" s="16"/>
      <c r="G103" s="35">
        <f>G104</f>
        <v>0</v>
      </c>
    </row>
    <row r="104" spans="1:7" s="17" customFormat="1" ht="12.75" hidden="1">
      <c r="A104" s="36" t="s">
        <v>43</v>
      </c>
      <c r="B104" s="16"/>
      <c r="C104" s="16" t="s">
        <v>69</v>
      </c>
      <c r="D104" s="16" t="s">
        <v>113</v>
      </c>
      <c r="E104" s="16" t="s">
        <v>355</v>
      </c>
      <c r="F104" s="39" t="s">
        <v>191</v>
      </c>
      <c r="G104" s="35">
        <f>G105</f>
        <v>0</v>
      </c>
    </row>
    <row r="105" spans="1:7" s="17" customFormat="1" ht="12.75" hidden="1">
      <c r="A105" s="36" t="s">
        <v>192</v>
      </c>
      <c r="B105" s="16"/>
      <c r="C105" s="16" t="s">
        <v>69</v>
      </c>
      <c r="D105" s="16" t="s">
        <v>113</v>
      </c>
      <c r="E105" s="16" t="s">
        <v>355</v>
      </c>
      <c r="F105" s="39" t="s">
        <v>193</v>
      </c>
      <c r="G105" s="35">
        <v>0</v>
      </c>
    </row>
    <row r="106" spans="1:7" s="180" customFormat="1" ht="39.75" customHeight="1">
      <c r="A106" s="56" t="s">
        <v>315</v>
      </c>
      <c r="B106" s="57"/>
      <c r="C106" s="57" t="s">
        <v>69</v>
      </c>
      <c r="D106" s="57" t="s">
        <v>316</v>
      </c>
      <c r="E106" s="57"/>
      <c r="F106" s="57"/>
      <c r="G106" s="28">
        <f>G107</f>
        <v>1943.7</v>
      </c>
    </row>
    <row r="107" spans="1:7" s="180" customFormat="1" ht="38.25">
      <c r="A107" s="58" t="s">
        <v>12</v>
      </c>
      <c r="B107" s="59"/>
      <c r="C107" s="59" t="s">
        <v>69</v>
      </c>
      <c r="D107" s="59" t="s">
        <v>316</v>
      </c>
      <c r="E107" s="59" t="s">
        <v>13</v>
      </c>
      <c r="F107" s="59"/>
      <c r="G107" s="30">
        <f>SUM(G109)</f>
        <v>1943.7</v>
      </c>
    </row>
    <row r="108" spans="1:7" s="180" customFormat="1" ht="51">
      <c r="A108" s="60" t="s">
        <v>319</v>
      </c>
      <c r="B108" s="61"/>
      <c r="C108" s="61" t="s">
        <v>69</v>
      </c>
      <c r="D108" s="61" t="s">
        <v>316</v>
      </c>
      <c r="E108" s="61" t="s">
        <v>15</v>
      </c>
      <c r="F108" s="61"/>
      <c r="G108" s="33">
        <f>SUM(G109)</f>
        <v>1943.7</v>
      </c>
    </row>
    <row r="109" spans="1:7" s="180" customFormat="1" ht="12.75">
      <c r="A109" s="43" t="s">
        <v>16</v>
      </c>
      <c r="B109" s="61"/>
      <c r="C109" s="39" t="s">
        <v>69</v>
      </c>
      <c r="D109" s="39" t="s">
        <v>316</v>
      </c>
      <c r="E109" s="39" t="s">
        <v>17</v>
      </c>
      <c r="F109" s="61"/>
      <c r="G109" s="35">
        <f>SUM(G110+G115)</f>
        <v>1943.7</v>
      </c>
    </row>
    <row r="110" spans="1:7" s="180" customFormat="1" ht="51">
      <c r="A110" s="43" t="s">
        <v>313</v>
      </c>
      <c r="B110" s="39"/>
      <c r="C110" s="39" t="s">
        <v>69</v>
      </c>
      <c r="D110" s="39" t="s">
        <v>316</v>
      </c>
      <c r="E110" s="39" t="s">
        <v>314</v>
      </c>
      <c r="F110" s="39"/>
      <c r="G110" s="35">
        <f>G111+G113</f>
        <v>1933</v>
      </c>
    </row>
    <row r="111" spans="1:7" s="180" customFormat="1" ht="63.75">
      <c r="A111" s="36" t="s">
        <v>252</v>
      </c>
      <c r="B111" s="39"/>
      <c r="C111" s="39" t="s">
        <v>69</v>
      </c>
      <c r="D111" s="39" t="s">
        <v>316</v>
      </c>
      <c r="E111" s="39" t="s">
        <v>314</v>
      </c>
      <c r="F111" s="39" t="s">
        <v>187</v>
      </c>
      <c r="G111" s="35">
        <f>G112</f>
        <v>1836.335</v>
      </c>
    </row>
    <row r="112" spans="1:7" s="180" customFormat="1" ht="25.5">
      <c r="A112" s="62" t="s">
        <v>188</v>
      </c>
      <c r="B112" s="39"/>
      <c r="C112" s="39" t="s">
        <v>69</v>
      </c>
      <c r="D112" s="39" t="s">
        <v>316</v>
      </c>
      <c r="E112" s="39" t="s">
        <v>314</v>
      </c>
      <c r="F112" s="39" t="s">
        <v>189</v>
      </c>
      <c r="G112" s="35">
        <f>1391.388+435.947+9</f>
        <v>1836.335</v>
      </c>
    </row>
    <row r="113" spans="1:7" s="180" customFormat="1" ht="25.5">
      <c r="A113" s="43" t="s">
        <v>41</v>
      </c>
      <c r="B113" s="39"/>
      <c r="C113" s="39" t="s">
        <v>69</v>
      </c>
      <c r="D113" s="39" t="s">
        <v>316</v>
      </c>
      <c r="E113" s="39" t="s">
        <v>314</v>
      </c>
      <c r="F113" s="39" t="s">
        <v>180</v>
      </c>
      <c r="G113" s="35">
        <f>G114</f>
        <v>96.66499999999999</v>
      </c>
    </row>
    <row r="114" spans="1:7" s="180" customFormat="1" ht="25.5">
      <c r="A114" s="43" t="s">
        <v>181</v>
      </c>
      <c r="B114" s="39"/>
      <c r="C114" s="39" t="s">
        <v>69</v>
      </c>
      <c r="D114" s="39" t="s">
        <v>316</v>
      </c>
      <c r="E114" s="39" t="s">
        <v>314</v>
      </c>
      <c r="F114" s="39" t="s">
        <v>182</v>
      </c>
      <c r="G114" s="35">
        <f>15.76+12.405+15+53.5</f>
        <v>96.66499999999999</v>
      </c>
    </row>
    <row r="115" spans="1:7" s="180" customFormat="1" ht="51" customHeight="1">
      <c r="A115" s="36" t="s">
        <v>320</v>
      </c>
      <c r="B115" s="39"/>
      <c r="C115" s="39" t="s">
        <v>69</v>
      </c>
      <c r="D115" s="39" t="s">
        <v>316</v>
      </c>
      <c r="E115" s="39" t="s">
        <v>318</v>
      </c>
      <c r="F115" s="39"/>
      <c r="G115" s="35">
        <f>G116+G118</f>
        <v>10.7</v>
      </c>
    </row>
    <row r="116" spans="1:7" s="180" customFormat="1" ht="0.75" customHeight="1" hidden="1">
      <c r="A116" s="62" t="s">
        <v>252</v>
      </c>
      <c r="B116" s="39"/>
      <c r="C116" s="39" t="s">
        <v>69</v>
      </c>
      <c r="D116" s="39" t="s">
        <v>316</v>
      </c>
      <c r="E116" s="39" t="s">
        <v>318</v>
      </c>
      <c r="F116" s="39" t="s">
        <v>187</v>
      </c>
      <c r="G116" s="35">
        <f>G117</f>
        <v>0</v>
      </c>
    </row>
    <row r="117" spans="1:7" s="180" customFormat="1" ht="25.5" hidden="1">
      <c r="A117" s="43" t="s">
        <v>188</v>
      </c>
      <c r="B117" s="61"/>
      <c r="C117" s="39" t="s">
        <v>69</v>
      </c>
      <c r="D117" s="39" t="s">
        <v>316</v>
      </c>
      <c r="E117" s="39" t="s">
        <v>318</v>
      </c>
      <c r="F117" s="61" t="s">
        <v>189</v>
      </c>
      <c r="G117" s="35">
        <v>0</v>
      </c>
    </row>
    <row r="118" spans="1:7" s="180" customFormat="1" ht="35.25" customHeight="1">
      <c r="A118" s="43" t="s">
        <v>41</v>
      </c>
      <c r="B118" s="39"/>
      <c r="C118" s="39" t="s">
        <v>69</v>
      </c>
      <c r="D118" s="39" t="s">
        <v>316</v>
      </c>
      <c r="E118" s="39" t="s">
        <v>318</v>
      </c>
      <c r="F118" s="39" t="s">
        <v>180</v>
      </c>
      <c r="G118" s="35">
        <f>G119</f>
        <v>10.7</v>
      </c>
    </row>
    <row r="119" spans="1:7" s="180" customFormat="1" ht="32.25" customHeight="1">
      <c r="A119" s="36" t="s">
        <v>181</v>
      </c>
      <c r="B119" s="39"/>
      <c r="C119" s="39" t="s">
        <v>69</v>
      </c>
      <c r="D119" s="39" t="s">
        <v>316</v>
      </c>
      <c r="E119" s="39" t="s">
        <v>318</v>
      </c>
      <c r="F119" s="39" t="s">
        <v>182</v>
      </c>
      <c r="G119" s="35">
        <v>10.7</v>
      </c>
    </row>
    <row r="120" spans="1:7" s="17" customFormat="1" ht="24.75" customHeight="1">
      <c r="A120" s="22" t="s">
        <v>265</v>
      </c>
      <c r="B120" s="23"/>
      <c r="C120" s="23" t="s">
        <v>57</v>
      </c>
      <c r="D120" s="23"/>
      <c r="E120" s="23"/>
      <c r="F120" s="23"/>
      <c r="G120" s="54">
        <f>G127+G165+G121</f>
        <v>5844.621999999999</v>
      </c>
    </row>
    <row r="121" spans="1:7" s="17" customFormat="1" ht="13.5" hidden="1">
      <c r="A121" s="26" t="s">
        <v>577</v>
      </c>
      <c r="B121" s="27"/>
      <c r="C121" s="27" t="s">
        <v>57</v>
      </c>
      <c r="D121" s="27" t="s">
        <v>147</v>
      </c>
      <c r="E121" s="27"/>
      <c r="F121" s="27"/>
      <c r="G121" s="28">
        <f>G122</f>
        <v>0</v>
      </c>
    </row>
    <row r="122" spans="1:7" s="17" customFormat="1" ht="38.25" hidden="1">
      <c r="A122" s="18" t="s">
        <v>279</v>
      </c>
      <c r="B122" s="27"/>
      <c r="C122" s="27" t="s">
        <v>57</v>
      </c>
      <c r="D122" s="27" t="s">
        <v>147</v>
      </c>
      <c r="E122" s="27" t="s">
        <v>152</v>
      </c>
      <c r="F122" s="27"/>
      <c r="G122" s="28">
        <f>G123</f>
        <v>0</v>
      </c>
    </row>
    <row r="123" spans="1:7" s="17" customFormat="1" ht="63.75" hidden="1">
      <c r="A123" s="31" t="s">
        <v>153</v>
      </c>
      <c r="B123" s="27"/>
      <c r="C123" s="32" t="s">
        <v>578</v>
      </c>
      <c r="D123" s="32" t="s">
        <v>147</v>
      </c>
      <c r="E123" s="32" t="s">
        <v>154</v>
      </c>
      <c r="F123" s="27"/>
      <c r="G123" s="33">
        <f>G124</f>
        <v>0</v>
      </c>
    </row>
    <row r="124" spans="1:7" s="17" customFormat="1" ht="25.5" hidden="1">
      <c r="A124" s="34" t="s">
        <v>579</v>
      </c>
      <c r="B124" s="16"/>
      <c r="C124" s="16" t="s">
        <v>57</v>
      </c>
      <c r="D124" s="16" t="s">
        <v>147</v>
      </c>
      <c r="E124" s="16" t="s">
        <v>580</v>
      </c>
      <c r="F124" s="27"/>
      <c r="G124" s="35">
        <f>G125</f>
        <v>0</v>
      </c>
    </row>
    <row r="125" spans="1:7" s="17" customFormat="1" ht="25.5" hidden="1">
      <c r="A125" s="36" t="s">
        <v>41</v>
      </c>
      <c r="B125" s="16"/>
      <c r="C125" s="16" t="s">
        <v>57</v>
      </c>
      <c r="D125" s="16" t="s">
        <v>147</v>
      </c>
      <c r="E125" s="16" t="s">
        <v>580</v>
      </c>
      <c r="F125" s="16" t="s">
        <v>180</v>
      </c>
      <c r="G125" s="35">
        <f>G126</f>
        <v>0</v>
      </c>
    </row>
    <row r="126" spans="1:7" s="17" customFormat="1" ht="25.5" hidden="1">
      <c r="A126" s="36" t="s">
        <v>181</v>
      </c>
      <c r="B126" s="27"/>
      <c r="C126" s="16" t="s">
        <v>57</v>
      </c>
      <c r="D126" s="16" t="s">
        <v>147</v>
      </c>
      <c r="E126" s="16" t="s">
        <v>580</v>
      </c>
      <c r="F126" s="16" t="s">
        <v>182</v>
      </c>
      <c r="G126" s="35">
        <v>0</v>
      </c>
    </row>
    <row r="127" spans="1:7" s="17" customFormat="1" ht="13.5">
      <c r="A127" s="26" t="s">
        <v>126</v>
      </c>
      <c r="B127" s="27"/>
      <c r="C127" s="27" t="s">
        <v>57</v>
      </c>
      <c r="D127" s="27" t="s">
        <v>113</v>
      </c>
      <c r="E127" s="27"/>
      <c r="F127" s="27"/>
      <c r="G127" s="28">
        <f>G128+G154+G148</f>
        <v>2309.991</v>
      </c>
    </row>
    <row r="128" spans="1:7" s="17" customFormat="1" ht="38.25">
      <c r="A128" s="18" t="s">
        <v>266</v>
      </c>
      <c r="B128" s="19"/>
      <c r="C128" s="19" t="s">
        <v>57</v>
      </c>
      <c r="D128" s="19" t="s">
        <v>113</v>
      </c>
      <c r="E128" s="19" t="s">
        <v>119</v>
      </c>
      <c r="F128" s="16"/>
      <c r="G128" s="30">
        <f>G129+G143</f>
        <v>2309.991</v>
      </c>
    </row>
    <row r="129" spans="1:7" s="17" customFormat="1" ht="38.25">
      <c r="A129" s="31" t="s">
        <v>120</v>
      </c>
      <c r="B129" s="32"/>
      <c r="C129" s="32" t="s">
        <v>57</v>
      </c>
      <c r="D129" s="32" t="s">
        <v>113</v>
      </c>
      <c r="E129" s="32" t="s">
        <v>121</v>
      </c>
      <c r="F129" s="32"/>
      <c r="G129" s="33">
        <f>SUM(G130)</f>
        <v>2309.991</v>
      </c>
    </row>
    <row r="130" spans="1:7" s="17" customFormat="1" ht="63.75">
      <c r="A130" s="34" t="s">
        <v>122</v>
      </c>
      <c r="B130" s="16"/>
      <c r="C130" s="16" t="s">
        <v>57</v>
      </c>
      <c r="D130" s="16" t="s">
        <v>113</v>
      </c>
      <c r="E130" s="16" t="s">
        <v>123</v>
      </c>
      <c r="F130" s="16"/>
      <c r="G130" s="35">
        <f>G131+G140+G134+G137</f>
        <v>2309.991</v>
      </c>
    </row>
    <row r="131" spans="1:7" s="17" customFormat="1" ht="12.75">
      <c r="A131" s="34" t="s">
        <v>124</v>
      </c>
      <c r="B131" s="16"/>
      <c r="C131" s="16" t="s">
        <v>57</v>
      </c>
      <c r="D131" s="16" t="s">
        <v>113</v>
      </c>
      <c r="E131" s="16" t="s">
        <v>125</v>
      </c>
      <c r="F131" s="16"/>
      <c r="G131" s="35">
        <f>SUM(G133)</f>
        <v>835.0139999999999</v>
      </c>
    </row>
    <row r="132" spans="1:7" s="17" customFormat="1" ht="25.5">
      <c r="A132" s="36" t="s">
        <v>41</v>
      </c>
      <c r="B132" s="16"/>
      <c r="C132" s="16" t="s">
        <v>57</v>
      </c>
      <c r="D132" s="16" t="s">
        <v>113</v>
      </c>
      <c r="E132" s="16" t="s">
        <v>125</v>
      </c>
      <c r="F132" s="16" t="s">
        <v>180</v>
      </c>
      <c r="G132" s="35">
        <f>G133</f>
        <v>835.0139999999999</v>
      </c>
    </row>
    <row r="133" spans="1:7" s="17" customFormat="1" ht="25.5">
      <c r="A133" s="36" t="s">
        <v>181</v>
      </c>
      <c r="B133" s="16"/>
      <c r="C133" s="16" t="s">
        <v>57</v>
      </c>
      <c r="D133" s="16" t="s">
        <v>113</v>
      </c>
      <c r="E133" s="16" t="s">
        <v>125</v>
      </c>
      <c r="F133" s="16" t="s">
        <v>182</v>
      </c>
      <c r="G133" s="35">
        <f>205.031+629.983</f>
        <v>835.0139999999999</v>
      </c>
    </row>
    <row r="134" spans="1:7" s="17" customFormat="1" ht="25.5">
      <c r="A134" s="34" t="s">
        <v>127</v>
      </c>
      <c r="B134" s="16"/>
      <c r="C134" s="16" t="s">
        <v>57</v>
      </c>
      <c r="D134" s="16" t="s">
        <v>113</v>
      </c>
      <c r="E134" s="16" t="s">
        <v>128</v>
      </c>
      <c r="F134" s="16"/>
      <c r="G134" s="35">
        <f>G135</f>
        <v>250</v>
      </c>
    </row>
    <row r="135" spans="1:7" s="17" customFormat="1" ht="25.5">
      <c r="A135" s="36" t="s">
        <v>41</v>
      </c>
      <c r="B135" s="16"/>
      <c r="C135" s="16" t="s">
        <v>57</v>
      </c>
      <c r="D135" s="16" t="s">
        <v>113</v>
      </c>
      <c r="E135" s="16" t="s">
        <v>128</v>
      </c>
      <c r="F135" s="16" t="s">
        <v>180</v>
      </c>
      <c r="G135" s="35">
        <f>G136</f>
        <v>250</v>
      </c>
    </row>
    <row r="136" spans="1:7" s="17" customFormat="1" ht="25.5">
      <c r="A136" s="36" t="s">
        <v>181</v>
      </c>
      <c r="B136" s="16"/>
      <c r="C136" s="16" t="s">
        <v>57</v>
      </c>
      <c r="D136" s="16" t="s">
        <v>113</v>
      </c>
      <c r="E136" s="16" t="s">
        <v>128</v>
      </c>
      <c r="F136" s="16" t="s">
        <v>182</v>
      </c>
      <c r="G136" s="35">
        <v>250</v>
      </c>
    </row>
    <row r="137" spans="1:7" s="17" customFormat="1" ht="51">
      <c r="A137" s="34" t="s">
        <v>129</v>
      </c>
      <c r="B137" s="16"/>
      <c r="C137" s="16" t="s">
        <v>57</v>
      </c>
      <c r="D137" s="16" t="s">
        <v>113</v>
      </c>
      <c r="E137" s="16" t="s">
        <v>130</v>
      </c>
      <c r="F137" s="16"/>
      <c r="G137" s="35">
        <f>G138</f>
        <v>100</v>
      </c>
    </row>
    <row r="138" spans="1:7" s="17" customFormat="1" ht="25.5">
      <c r="A138" s="36" t="s">
        <v>41</v>
      </c>
      <c r="B138" s="16"/>
      <c r="C138" s="16" t="s">
        <v>57</v>
      </c>
      <c r="D138" s="16" t="s">
        <v>113</v>
      </c>
      <c r="E138" s="16" t="s">
        <v>130</v>
      </c>
      <c r="F138" s="16" t="s">
        <v>180</v>
      </c>
      <c r="G138" s="35">
        <f>G139</f>
        <v>100</v>
      </c>
    </row>
    <row r="139" spans="1:7" s="17" customFormat="1" ht="25.5">
      <c r="A139" s="36" t="s">
        <v>181</v>
      </c>
      <c r="B139" s="16"/>
      <c r="C139" s="16" t="s">
        <v>57</v>
      </c>
      <c r="D139" s="16" t="s">
        <v>113</v>
      </c>
      <c r="E139" s="16" t="s">
        <v>130</v>
      </c>
      <c r="F139" s="16" t="s">
        <v>182</v>
      </c>
      <c r="G139" s="35">
        <v>100</v>
      </c>
    </row>
    <row r="140" spans="1:7" s="17" customFormat="1" ht="25.5">
      <c r="A140" s="34" t="s">
        <v>132</v>
      </c>
      <c r="B140" s="16"/>
      <c r="C140" s="16" t="s">
        <v>57</v>
      </c>
      <c r="D140" s="16" t="s">
        <v>113</v>
      </c>
      <c r="E140" s="16" t="s">
        <v>131</v>
      </c>
      <c r="F140" s="16"/>
      <c r="G140" s="35">
        <f>G141</f>
        <v>1124.977</v>
      </c>
    </row>
    <row r="141" spans="1:7" s="17" customFormat="1" ht="25.5">
      <c r="A141" s="36" t="s">
        <v>41</v>
      </c>
      <c r="B141" s="16"/>
      <c r="C141" s="16" t="s">
        <v>57</v>
      </c>
      <c r="D141" s="16" t="s">
        <v>113</v>
      </c>
      <c r="E141" s="16" t="s">
        <v>131</v>
      </c>
      <c r="F141" s="16" t="s">
        <v>180</v>
      </c>
      <c r="G141" s="35">
        <f>G142</f>
        <v>1124.977</v>
      </c>
    </row>
    <row r="142" spans="1:7" s="17" customFormat="1" ht="24" customHeight="1">
      <c r="A142" s="36" t="s">
        <v>181</v>
      </c>
      <c r="B142" s="16"/>
      <c r="C142" s="16" t="s">
        <v>57</v>
      </c>
      <c r="D142" s="16" t="s">
        <v>113</v>
      </c>
      <c r="E142" s="16" t="s">
        <v>131</v>
      </c>
      <c r="F142" s="16" t="s">
        <v>182</v>
      </c>
      <c r="G142" s="35">
        <f>1124.977</f>
        <v>1124.977</v>
      </c>
    </row>
    <row r="143" spans="1:7" s="17" customFormat="1" ht="51" hidden="1">
      <c r="A143" s="126" t="s">
        <v>325</v>
      </c>
      <c r="B143" s="32"/>
      <c r="C143" s="16" t="s">
        <v>57</v>
      </c>
      <c r="D143" s="16" t="s">
        <v>113</v>
      </c>
      <c r="E143" s="16" t="s">
        <v>133</v>
      </c>
      <c r="F143" s="27"/>
      <c r="G143" s="33">
        <f>G144</f>
        <v>0</v>
      </c>
    </row>
    <row r="144" spans="1:7" s="17" customFormat="1" ht="25.5" hidden="1">
      <c r="A144" s="34" t="s">
        <v>134</v>
      </c>
      <c r="B144" s="16"/>
      <c r="C144" s="16" t="s">
        <v>57</v>
      </c>
      <c r="D144" s="16" t="s">
        <v>113</v>
      </c>
      <c r="E144" s="16" t="s">
        <v>135</v>
      </c>
      <c r="F144" s="19"/>
      <c r="G144" s="35">
        <f>G145</f>
        <v>0</v>
      </c>
    </row>
    <row r="145" spans="1:7" s="17" customFormat="1" ht="25.5" hidden="1">
      <c r="A145" s="34" t="s">
        <v>136</v>
      </c>
      <c r="B145" s="16"/>
      <c r="C145" s="16" t="s">
        <v>57</v>
      </c>
      <c r="D145" s="16" t="s">
        <v>113</v>
      </c>
      <c r="E145" s="16" t="s">
        <v>137</v>
      </c>
      <c r="F145" s="19"/>
      <c r="G145" s="35">
        <f>SUM(G147)</f>
        <v>0</v>
      </c>
    </row>
    <row r="146" spans="1:7" s="17" customFormat="1" ht="25.5" hidden="1">
      <c r="A146" s="36" t="s">
        <v>41</v>
      </c>
      <c r="B146" s="16"/>
      <c r="C146" s="16" t="s">
        <v>57</v>
      </c>
      <c r="D146" s="16" t="s">
        <v>113</v>
      </c>
      <c r="E146" s="16" t="s">
        <v>137</v>
      </c>
      <c r="F146" s="16" t="s">
        <v>180</v>
      </c>
      <c r="G146" s="35">
        <f>G147</f>
        <v>0</v>
      </c>
    </row>
    <row r="147" spans="1:8" s="17" customFormat="1" ht="25.5" hidden="1">
      <c r="A147" s="36" t="s">
        <v>181</v>
      </c>
      <c r="B147" s="16"/>
      <c r="C147" s="16" t="s">
        <v>57</v>
      </c>
      <c r="D147" s="16" t="s">
        <v>113</v>
      </c>
      <c r="E147" s="16" t="s">
        <v>137</v>
      </c>
      <c r="F147" s="16" t="s">
        <v>182</v>
      </c>
      <c r="G147" s="35">
        <v>0</v>
      </c>
      <c r="H147" s="63"/>
    </row>
    <row r="148" spans="1:8" s="17" customFormat="1" ht="38.25" hidden="1">
      <c r="A148" s="41" t="s">
        <v>257</v>
      </c>
      <c r="B148" s="19"/>
      <c r="C148" s="19" t="s">
        <v>57</v>
      </c>
      <c r="D148" s="19" t="s">
        <v>113</v>
      </c>
      <c r="E148" s="19" t="s">
        <v>213</v>
      </c>
      <c r="F148" s="19"/>
      <c r="G148" s="30">
        <f>G149</f>
        <v>0</v>
      </c>
      <c r="H148" s="63"/>
    </row>
    <row r="149" spans="1:8" s="17" customFormat="1" ht="13.5" hidden="1">
      <c r="A149" s="42" t="s">
        <v>16</v>
      </c>
      <c r="B149" s="27"/>
      <c r="C149" s="32" t="s">
        <v>57</v>
      </c>
      <c r="D149" s="32" t="s">
        <v>113</v>
      </c>
      <c r="E149" s="32" t="s">
        <v>214</v>
      </c>
      <c r="F149" s="27"/>
      <c r="G149" s="33">
        <f>SUM(G150)</f>
        <v>0</v>
      </c>
      <c r="H149" s="63"/>
    </row>
    <row r="150" spans="1:8" s="17" customFormat="1" ht="12.75" customHeight="1" hidden="1">
      <c r="A150" s="43" t="s">
        <v>16</v>
      </c>
      <c r="B150" s="27"/>
      <c r="C150" s="16" t="s">
        <v>57</v>
      </c>
      <c r="D150" s="16" t="s">
        <v>113</v>
      </c>
      <c r="E150" s="16" t="s">
        <v>215</v>
      </c>
      <c r="F150" s="19"/>
      <c r="G150" s="35">
        <f>G151+G162</f>
        <v>0</v>
      </c>
      <c r="H150" s="63"/>
    </row>
    <row r="151" spans="1:8" s="17" customFormat="1" ht="25.5" hidden="1">
      <c r="A151" s="43" t="s">
        <v>127</v>
      </c>
      <c r="B151" s="27"/>
      <c r="C151" s="16" t="s">
        <v>57</v>
      </c>
      <c r="D151" s="16" t="s">
        <v>113</v>
      </c>
      <c r="E151" s="16" t="s">
        <v>357</v>
      </c>
      <c r="F151" s="16"/>
      <c r="G151" s="35">
        <f>G152</f>
        <v>0</v>
      </c>
      <c r="H151" s="63"/>
    </row>
    <row r="152" spans="1:8" s="17" customFormat="1" ht="12.75" hidden="1">
      <c r="A152" s="36" t="s">
        <v>43</v>
      </c>
      <c r="B152" s="16"/>
      <c r="C152" s="16" t="s">
        <v>57</v>
      </c>
      <c r="D152" s="16" t="s">
        <v>113</v>
      </c>
      <c r="E152" s="16" t="s">
        <v>357</v>
      </c>
      <c r="F152" s="39" t="s">
        <v>191</v>
      </c>
      <c r="G152" s="35">
        <f>G153</f>
        <v>0</v>
      </c>
      <c r="H152" s="63"/>
    </row>
    <row r="153" spans="1:8" s="17" customFormat="1" ht="12" customHeight="1" hidden="1">
      <c r="A153" s="36" t="s">
        <v>346</v>
      </c>
      <c r="B153" s="16"/>
      <c r="C153" s="16" t="s">
        <v>57</v>
      </c>
      <c r="D153" s="16" t="s">
        <v>113</v>
      </c>
      <c r="E153" s="16" t="s">
        <v>357</v>
      </c>
      <c r="F153" s="39" t="s">
        <v>345</v>
      </c>
      <c r="G153" s="35">
        <v>0</v>
      </c>
      <c r="H153" s="63"/>
    </row>
    <row r="154" spans="1:7" s="17" customFormat="1" ht="38.25" hidden="1">
      <c r="A154" s="41" t="s">
        <v>164</v>
      </c>
      <c r="B154" s="19"/>
      <c r="C154" s="64" t="s">
        <v>57</v>
      </c>
      <c r="D154" s="64" t="s">
        <v>113</v>
      </c>
      <c r="E154" s="64" t="s">
        <v>165</v>
      </c>
      <c r="F154" s="64"/>
      <c r="G154" s="30">
        <f>SUM(G155)</f>
        <v>0</v>
      </c>
    </row>
    <row r="155" spans="1:7" s="17" customFormat="1" ht="25.5" hidden="1">
      <c r="A155" s="65" t="s">
        <v>166</v>
      </c>
      <c r="B155" s="32"/>
      <c r="C155" s="66" t="s">
        <v>57</v>
      </c>
      <c r="D155" s="66" t="s">
        <v>113</v>
      </c>
      <c r="E155" s="66" t="s">
        <v>167</v>
      </c>
      <c r="F155" s="66"/>
      <c r="G155" s="33">
        <f>G159+G156</f>
        <v>0</v>
      </c>
    </row>
    <row r="156" spans="1:7" s="17" customFormat="1" ht="25.5" hidden="1">
      <c r="A156" s="98" t="s">
        <v>293</v>
      </c>
      <c r="B156" s="16"/>
      <c r="C156" s="67" t="s">
        <v>57</v>
      </c>
      <c r="D156" s="67" t="s">
        <v>113</v>
      </c>
      <c r="E156" s="67" t="s">
        <v>169</v>
      </c>
      <c r="F156" s="67"/>
      <c r="G156" s="35">
        <f>SUM(G158)</f>
        <v>0</v>
      </c>
    </row>
    <row r="157" spans="1:7" s="17" customFormat="1" ht="25.5" hidden="1">
      <c r="A157" s="36" t="s">
        <v>41</v>
      </c>
      <c r="B157" s="16"/>
      <c r="C157" s="67" t="s">
        <v>57</v>
      </c>
      <c r="D157" s="67" t="s">
        <v>113</v>
      </c>
      <c r="E157" s="67" t="s">
        <v>169</v>
      </c>
      <c r="F157" s="16" t="s">
        <v>180</v>
      </c>
      <c r="G157" s="35">
        <f>G158</f>
        <v>0</v>
      </c>
    </row>
    <row r="158" spans="1:8" s="17" customFormat="1" ht="25.5" hidden="1">
      <c r="A158" s="36" t="s">
        <v>181</v>
      </c>
      <c r="B158" s="16"/>
      <c r="C158" s="67" t="s">
        <v>57</v>
      </c>
      <c r="D158" s="67" t="s">
        <v>113</v>
      </c>
      <c r="E158" s="67" t="s">
        <v>169</v>
      </c>
      <c r="F158" s="16" t="s">
        <v>182</v>
      </c>
      <c r="G158" s="35"/>
      <c r="H158" s="63"/>
    </row>
    <row r="159" spans="1:7" s="17" customFormat="1" ht="38.25" hidden="1">
      <c r="A159" s="68" t="s">
        <v>168</v>
      </c>
      <c r="B159" s="16"/>
      <c r="C159" s="69" t="s">
        <v>57</v>
      </c>
      <c r="D159" s="69" t="s">
        <v>113</v>
      </c>
      <c r="E159" s="69" t="s">
        <v>169</v>
      </c>
      <c r="F159" s="69"/>
      <c r="G159" s="35">
        <f>SUM(G161)</f>
        <v>0</v>
      </c>
    </row>
    <row r="160" spans="1:7" s="17" customFormat="1" ht="25.5" hidden="1">
      <c r="A160" s="36" t="s">
        <v>41</v>
      </c>
      <c r="B160" s="16"/>
      <c r="C160" s="69" t="s">
        <v>57</v>
      </c>
      <c r="D160" s="69" t="s">
        <v>113</v>
      </c>
      <c r="E160" s="69" t="s">
        <v>169</v>
      </c>
      <c r="F160" s="16" t="s">
        <v>180</v>
      </c>
      <c r="G160" s="35">
        <f>G161</f>
        <v>0</v>
      </c>
    </row>
    <row r="161" spans="1:8" s="17" customFormat="1" ht="25.5" hidden="1">
      <c r="A161" s="62" t="s">
        <v>181</v>
      </c>
      <c r="B161" s="16"/>
      <c r="C161" s="69" t="s">
        <v>57</v>
      </c>
      <c r="D161" s="69" t="s">
        <v>113</v>
      </c>
      <c r="E161" s="69" t="s">
        <v>169</v>
      </c>
      <c r="F161" s="16" t="s">
        <v>182</v>
      </c>
      <c r="G161" s="35">
        <v>0</v>
      </c>
      <c r="H161" s="63"/>
    </row>
    <row r="162" spans="1:8" s="17" customFormat="1" ht="25.5" hidden="1">
      <c r="A162" s="34" t="s">
        <v>136</v>
      </c>
      <c r="B162" s="27"/>
      <c r="C162" s="16" t="s">
        <v>57</v>
      </c>
      <c r="D162" s="16" t="s">
        <v>113</v>
      </c>
      <c r="E162" s="16" t="s">
        <v>491</v>
      </c>
      <c r="F162" s="16"/>
      <c r="G162" s="35">
        <f>G163</f>
        <v>0</v>
      </c>
      <c r="H162" s="63"/>
    </row>
    <row r="163" spans="1:8" s="17" customFormat="1" ht="12.75" hidden="1">
      <c r="A163" s="36" t="s">
        <v>43</v>
      </c>
      <c r="B163" s="16"/>
      <c r="C163" s="16" t="s">
        <v>57</v>
      </c>
      <c r="D163" s="16" t="s">
        <v>113</v>
      </c>
      <c r="E163" s="16" t="s">
        <v>491</v>
      </c>
      <c r="F163" s="39" t="s">
        <v>191</v>
      </c>
      <c r="G163" s="35">
        <f>G164</f>
        <v>0</v>
      </c>
      <c r="H163" s="63"/>
    </row>
    <row r="164" spans="1:8" s="17" customFormat="1" ht="12.75" hidden="1">
      <c r="A164" s="36" t="s">
        <v>192</v>
      </c>
      <c r="B164" s="16"/>
      <c r="C164" s="16" t="s">
        <v>57</v>
      </c>
      <c r="D164" s="16" t="s">
        <v>113</v>
      </c>
      <c r="E164" s="16" t="s">
        <v>491</v>
      </c>
      <c r="F164" s="39" t="s">
        <v>193</v>
      </c>
      <c r="G164" s="35">
        <v>0</v>
      </c>
      <c r="H164" s="63"/>
    </row>
    <row r="165" spans="1:7" s="17" customFormat="1" ht="21" customHeight="1">
      <c r="A165" s="26" t="s">
        <v>56</v>
      </c>
      <c r="B165" s="27"/>
      <c r="C165" s="27" t="s">
        <v>57</v>
      </c>
      <c r="D165" s="27" t="s">
        <v>58</v>
      </c>
      <c r="E165" s="27"/>
      <c r="F165" s="27"/>
      <c r="G165" s="28">
        <f>G166+G171</f>
        <v>3534.631</v>
      </c>
    </row>
    <row r="166" spans="1:7" s="21" customFormat="1" ht="57" customHeight="1">
      <c r="A166" s="18" t="s">
        <v>676</v>
      </c>
      <c r="B166" s="19"/>
      <c r="C166" s="19" t="s">
        <v>57</v>
      </c>
      <c r="D166" s="19" t="s">
        <v>58</v>
      </c>
      <c r="E166" s="19" t="s">
        <v>671</v>
      </c>
      <c r="F166" s="19"/>
      <c r="G166" s="30">
        <f>G167</f>
        <v>30.7</v>
      </c>
    </row>
    <row r="167" spans="1:7" s="17" customFormat="1" ht="56.25" customHeight="1">
      <c r="A167" s="70" t="s">
        <v>672</v>
      </c>
      <c r="B167" s="71"/>
      <c r="C167" s="16" t="s">
        <v>57</v>
      </c>
      <c r="D167" s="16" t="s">
        <v>58</v>
      </c>
      <c r="E167" s="16" t="s">
        <v>673</v>
      </c>
      <c r="F167" s="19"/>
      <c r="G167" s="35">
        <f>G168</f>
        <v>30.7</v>
      </c>
    </row>
    <row r="168" spans="1:7" s="17" customFormat="1" ht="32.25" customHeight="1">
      <c r="A168" s="70" t="s">
        <v>675</v>
      </c>
      <c r="B168" s="71"/>
      <c r="C168" s="16" t="s">
        <v>57</v>
      </c>
      <c r="D168" s="16" t="s">
        <v>58</v>
      </c>
      <c r="E168" s="39" t="s">
        <v>674</v>
      </c>
      <c r="F168" s="59"/>
      <c r="G168" s="35">
        <f>SUM(G170)</f>
        <v>30.7</v>
      </c>
    </row>
    <row r="169" spans="1:7" s="17" customFormat="1" ht="27.75" customHeight="1">
      <c r="A169" s="36" t="s">
        <v>41</v>
      </c>
      <c r="B169" s="71"/>
      <c r="C169" s="16" t="s">
        <v>57</v>
      </c>
      <c r="D169" s="16" t="s">
        <v>58</v>
      </c>
      <c r="E169" s="39" t="s">
        <v>674</v>
      </c>
      <c r="F169" s="39" t="s">
        <v>180</v>
      </c>
      <c r="G169" s="35">
        <v>30.7</v>
      </c>
    </row>
    <row r="170" spans="1:7" s="17" customFormat="1" ht="33" customHeight="1">
      <c r="A170" s="36" t="s">
        <v>181</v>
      </c>
      <c r="B170" s="71"/>
      <c r="C170" s="16" t="s">
        <v>57</v>
      </c>
      <c r="D170" s="16" t="s">
        <v>58</v>
      </c>
      <c r="E170" s="39" t="s">
        <v>674</v>
      </c>
      <c r="F170" s="39" t="s">
        <v>182</v>
      </c>
      <c r="G170" s="35">
        <v>30.7</v>
      </c>
    </row>
    <row r="171" spans="1:7" s="17" customFormat="1" ht="38.25">
      <c r="A171" s="41" t="s">
        <v>257</v>
      </c>
      <c r="B171" s="19"/>
      <c r="C171" s="19" t="s">
        <v>57</v>
      </c>
      <c r="D171" s="19" t="s">
        <v>58</v>
      </c>
      <c r="E171" s="19" t="s">
        <v>213</v>
      </c>
      <c r="F171" s="19"/>
      <c r="G171" s="30">
        <f>G172</f>
        <v>3503.931</v>
      </c>
    </row>
    <row r="172" spans="1:7" s="17" customFormat="1" ht="12.75">
      <c r="A172" s="65" t="s">
        <v>16</v>
      </c>
      <c r="B172" s="32"/>
      <c r="C172" s="32" t="s">
        <v>57</v>
      </c>
      <c r="D172" s="32" t="s">
        <v>58</v>
      </c>
      <c r="E172" s="32" t="s">
        <v>214</v>
      </c>
      <c r="F172" s="32"/>
      <c r="G172" s="33">
        <f>G173</f>
        <v>3503.931</v>
      </c>
    </row>
    <row r="173" spans="1:7" s="17" customFormat="1" ht="12.75">
      <c r="A173" s="68" t="s">
        <v>16</v>
      </c>
      <c r="B173" s="16"/>
      <c r="C173" s="16" t="s">
        <v>57</v>
      </c>
      <c r="D173" s="16" t="s">
        <v>58</v>
      </c>
      <c r="E173" s="16" t="s">
        <v>215</v>
      </c>
      <c r="F173" s="16"/>
      <c r="G173" s="35">
        <f>G174+G177+G182+G183</f>
        <v>3503.931</v>
      </c>
    </row>
    <row r="174" spans="1:7" s="17" customFormat="1" ht="12.75">
      <c r="A174" s="34" t="s">
        <v>224</v>
      </c>
      <c r="B174" s="16"/>
      <c r="C174" s="16" t="s">
        <v>57</v>
      </c>
      <c r="D174" s="16" t="s">
        <v>58</v>
      </c>
      <c r="E174" s="16" t="s">
        <v>225</v>
      </c>
      <c r="F174" s="19"/>
      <c r="G174" s="35">
        <f>G176</f>
        <v>800</v>
      </c>
    </row>
    <row r="175" spans="1:7" s="17" customFormat="1" ht="25.5">
      <c r="A175" s="36" t="s">
        <v>41</v>
      </c>
      <c r="B175" s="16"/>
      <c r="C175" s="16" t="s">
        <v>57</v>
      </c>
      <c r="D175" s="16" t="s">
        <v>58</v>
      </c>
      <c r="E175" s="16" t="s">
        <v>225</v>
      </c>
      <c r="F175" s="16" t="s">
        <v>180</v>
      </c>
      <c r="G175" s="35">
        <f>G176</f>
        <v>800</v>
      </c>
    </row>
    <row r="176" spans="1:7" s="17" customFormat="1" ht="25.5">
      <c r="A176" s="36" t="s">
        <v>181</v>
      </c>
      <c r="B176" s="16"/>
      <c r="C176" s="16" t="s">
        <v>57</v>
      </c>
      <c r="D176" s="16" t="s">
        <v>58</v>
      </c>
      <c r="E176" s="16" t="s">
        <v>225</v>
      </c>
      <c r="F176" s="16" t="s">
        <v>182</v>
      </c>
      <c r="G176" s="35">
        <f>830.7-30.7</f>
        <v>800</v>
      </c>
    </row>
    <row r="177" spans="1:7" s="17" customFormat="1" ht="12.75">
      <c r="A177" s="34" t="s">
        <v>226</v>
      </c>
      <c r="B177" s="16"/>
      <c r="C177" s="16" t="s">
        <v>57</v>
      </c>
      <c r="D177" s="16" t="s">
        <v>58</v>
      </c>
      <c r="E177" s="16" t="s">
        <v>227</v>
      </c>
      <c r="F177" s="16"/>
      <c r="G177" s="35">
        <f>G179</f>
        <v>398.4</v>
      </c>
    </row>
    <row r="178" spans="1:7" s="17" customFormat="1" ht="25.5">
      <c r="A178" s="36" t="s">
        <v>41</v>
      </c>
      <c r="B178" s="16"/>
      <c r="C178" s="16" t="s">
        <v>57</v>
      </c>
      <c r="D178" s="16" t="s">
        <v>58</v>
      </c>
      <c r="E178" s="16" t="s">
        <v>227</v>
      </c>
      <c r="F178" s="16" t="s">
        <v>180</v>
      </c>
      <c r="G178" s="35">
        <f>G179</f>
        <v>398.4</v>
      </c>
    </row>
    <row r="179" spans="1:7" s="17" customFormat="1" ht="25.5">
      <c r="A179" s="36" t="s">
        <v>181</v>
      </c>
      <c r="B179" s="16"/>
      <c r="C179" s="16" t="s">
        <v>57</v>
      </c>
      <c r="D179" s="16" t="s">
        <v>58</v>
      </c>
      <c r="E179" s="16" t="s">
        <v>227</v>
      </c>
      <c r="F179" s="16" t="s">
        <v>182</v>
      </c>
      <c r="G179" s="35">
        <v>398.4</v>
      </c>
    </row>
    <row r="180" spans="1:7" s="17" customFormat="1" ht="59.25" customHeight="1">
      <c r="A180" s="38" t="s">
        <v>368</v>
      </c>
      <c r="B180" s="16"/>
      <c r="C180" s="16" t="s">
        <v>57</v>
      </c>
      <c r="D180" s="16" t="s">
        <v>58</v>
      </c>
      <c r="E180" s="16" t="s">
        <v>456</v>
      </c>
      <c r="F180" s="16"/>
      <c r="G180" s="35">
        <f>SUM(G182)</f>
        <v>205.531</v>
      </c>
    </row>
    <row r="181" spans="1:7" s="17" customFormat="1" ht="12.75">
      <c r="A181" s="36" t="s">
        <v>254</v>
      </c>
      <c r="B181" s="16"/>
      <c r="C181" s="16" t="s">
        <v>57</v>
      </c>
      <c r="D181" s="16" t="s">
        <v>58</v>
      </c>
      <c r="E181" s="16" t="s">
        <v>456</v>
      </c>
      <c r="F181" s="39" t="s">
        <v>195</v>
      </c>
      <c r="G181" s="35">
        <f>G182</f>
        <v>205.531</v>
      </c>
    </row>
    <row r="182" spans="1:7" s="17" customFormat="1" ht="12.75">
      <c r="A182" s="36" t="s">
        <v>196</v>
      </c>
      <c r="B182" s="16"/>
      <c r="C182" s="16" t="s">
        <v>57</v>
      </c>
      <c r="D182" s="16" t="s">
        <v>58</v>
      </c>
      <c r="E182" s="16" t="s">
        <v>456</v>
      </c>
      <c r="F182" s="39" t="s">
        <v>5</v>
      </c>
      <c r="G182" s="35">
        <v>205.531</v>
      </c>
    </row>
    <row r="183" spans="1:7" s="17" customFormat="1" ht="25.5">
      <c r="A183" s="34" t="s">
        <v>228</v>
      </c>
      <c r="B183" s="16"/>
      <c r="C183" s="16" t="s">
        <v>57</v>
      </c>
      <c r="D183" s="16" t="s">
        <v>58</v>
      </c>
      <c r="E183" s="16" t="s">
        <v>229</v>
      </c>
      <c r="F183" s="16"/>
      <c r="G183" s="35">
        <f>G184</f>
        <v>2100</v>
      </c>
    </row>
    <row r="184" spans="1:7" s="17" customFormat="1" ht="25.5">
      <c r="A184" s="36" t="s">
        <v>41</v>
      </c>
      <c r="B184" s="16"/>
      <c r="C184" s="16" t="s">
        <v>57</v>
      </c>
      <c r="D184" s="16" t="s">
        <v>58</v>
      </c>
      <c r="E184" s="16" t="s">
        <v>229</v>
      </c>
      <c r="F184" s="16" t="s">
        <v>180</v>
      </c>
      <c r="G184" s="35">
        <f>G185</f>
        <v>2100</v>
      </c>
    </row>
    <row r="185" spans="1:7" s="17" customFormat="1" ht="25.5">
      <c r="A185" s="36" t="s">
        <v>181</v>
      </c>
      <c r="B185" s="16"/>
      <c r="C185" s="16" t="s">
        <v>57</v>
      </c>
      <c r="D185" s="16" t="s">
        <v>58</v>
      </c>
      <c r="E185" s="16" t="s">
        <v>229</v>
      </c>
      <c r="F185" s="16" t="s">
        <v>182</v>
      </c>
      <c r="G185" s="35">
        <f>400+1500+169.3+30.7</f>
        <v>2100</v>
      </c>
    </row>
    <row r="186" spans="1:7" s="55" customFormat="1" ht="21" customHeight="1">
      <c r="A186" s="22" t="s">
        <v>271</v>
      </c>
      <c r="B186" s="23"/>
      <c r="C186" s="23" t="s">
        <v>147</v>
      </c>
      <c r="D186" s="23"/>
      <c r="E186" s="23"/>
      <c r="F186" s="23"/>
      <c r="G186" s="54">
        <f>G187+G208+G240</f>
        <v>80432.85</v>
      </c>
    </row>
    <row r="187" spans="1:7" s="55" customFormat="1" ht="13.5">
      <c r="A187" s="26" t="s">
        <v>232</v>
      </c>
      <c r="B187" s="27"/>
      <c r="C187" s="27" t="s">
        <v>147</v>
      </c>
      <c r="D187" s="27" t="s">
        <v>40</v>
      </c>
      <c r="E187" s="27"/>
      <c r="F187" s="27"/>
      <c r="G187" s="28">
        <f>G199+G188</f>
        <v>4950</v>
      </c>
    </row>
    <row r="188" spans="1:7" s="17" customFormat="1" ht="51" hidden="1">
      <c r="A188" s="119" t="s">
        <v>324</v>
      </c>
      <c r="B188" s="27"/>
      <c r="C188" s="19" t="s">
        <v>147</v>
      </c>
      <c r="D188" s="19" t="s">
        <v>40</v>
      </c>
      <c r="E188" s="19" t="s">
        <v>59</v>
      </c>
      <c r="F188" s="27"/>
      <c r="G188" s="30">
        <f>G189+G194</f>
        <v>0</v>
      </c>
    </row>
    <row r="189" spans="1:7" s="17" customFormat="1" ht="0.75" customHeight="1" hidden="1">
      <c r="A189" s="31" t="s">
        <v>60</v>
      </c>
      <c r="B189" s="27"/>
      <c r="C189" s="16" t="s">
        <v>147</v>
      </c>
      <c r="D189" s="16" t="s">
        <v>40</v>
      </c>
      <c r="E189" s="32" t="s">
        <v>61</v>
      </c>
      <c r="F189" s="27"/>
      <c r="G189" s="33">
        <f>G191</f>
        <v>0</v>
      </c>
    </row>
    <row r="190" spans="1:7" s="17" customFormat="1" ht="63.75" hidden="1">
      <c r="A190" s="34" t="s">
        <v>299</v>
      </c>
      <c r="B190" s="27"/>
      <c r="C190" s="16" t="s">
        <v>147</v>
      </c>
      <c r="D190" s="16" t="s">
        <v>40</v>
      </c>
      <c r="E190" s="16" t="s">
        <v>63</v>
      </c>
      <c r="F190" s="16"/>
      <c r="G190" s="35">
        <f>G191</f>
        <v>0</v>
      </c>
    </row>
    <row r="191" spans="1:7" s="17" customFormat="1" ht="51" hidden="1">
      <c r="A191" s="34" t="s">
        <v>64</v>
      </c>
      <c r="B191" s="16"/>
      <c r="C191" s="16" t="s">
        <v>147</v>
      </c>
      <c r="D191" s="16" t="s">
        <v>40</v>
      </c>
      <c r="E191" s="16" t="s">
        <v>65</v>
      </c>
      <c r="F191" s="16"/>
      <c r="G191" s="35">
        <f>G192</f>
        <v>0</v>
      </c>
    </row>
    <row r="192" spans="1:7" s="17" customFormat="1" ht="12.75" hidden="1">
      <c r="A192" s="78" t="s">
        <v>66</v>
      </c>
      <c r="B192" s="16"/>
      <c r="C192" s="16" t="s">
        <v>147</v>
      </c>
      <c r="D192" s="16" t="s">
        <v>40</v>
      </c>
      <c r="E192" s="16" t="s">
        <v>65</v>
      </c>
      <c r="F192" s="16" t="s">
        <v>239</v>
      </c>
      <c r="G192" s="35">
        <f>G193</f>
        <v>0</v>
      </c>
    </row>
    <row r="193" spans="1:7" s="17" customFormat="1" ht="25.5" hidden="1">
      <c r="A193" s="78" t="s">
        <v>67</v>
      </c>
      <c r="B193" s="16"/>
      <c r="C193" s="16" t="s">
        <v>147</v>
      </c>
      <c r="D193" s="16" t="s">
        <v>40</v>
      </c>
      <c r="E193" s="16" t="s">
        <v>65</v>
      </c>
      <c r="F193" s="16" t="s">
        <v>240</v>
      </c>
      <c r="G193" s="35">
        <v>0</v>
      </c>
    </row>
    <row r="194" spans="1:7" s="17" customFormat="1" ht="6" customHeight="1" hidden="1">
      <c r="A194" s="31" t="s">
        <v>70</v>
      </c>
      <c r="B194" s="32"/>
      <c r="C194" s="32" t="s">
        <v>147</v>
      </c>
      <c r="D194" s="32" t="s">
        <v>40</v>
      </c>
      <c r="E194" s="32" t="s">
        <v>71</v>
      </c>
      <c r="F194" s="32"/>
      <c r="G194" s="33">
        <f>G195</f>
        <v>0</v>
      </c>
    </row>
    <row r="195" spans="1:7" s="17" customFormat="1" ht="38.25" hidden="1">
      <c r="A195" s="108" t="s">
        <v>72</v>
      </c>
      <c r="B195" s="16"/>
      <c r="C195" s="16" t="s">
        <v>147</v>
      </c>
      <c r="D195" s="16" t="s">
        <v>40</v>
      </c>
      <c r="E195" s="16" t="s">
        <v>73</v>
      </c>
      <c r="F195" s="16"/>
      <c r="G195" s="35">
        <f>G196</f>
        <v>0</v>
      </c>
    </row>
    <row r="196" spans="1:7" s="17" customFormat="1" ht="38.25" hidden="1">
      <c r="A196" s="109" t="s">
        <v>74</v>
      </c>
      <c r="B196" s="16"/>
      <c r="C196" s="16" t="s">
        <v>147</v>
      </c>
      <c r="D196" s="16" t="s">
        <v>40</v>
      </c>
      <c r="E196" s="16" t="s">
        <v>75</v>
      </c>
      <c r="F196" s="16"/>
      <c r="G196" s="35">
        <f>G197</f>
        <v>0</v>
      </c>
    </row>
    <row r="197" spans="1:7" s="17" customFormat="1" ht="12.75" hidden="1">
      <c r="A197" s="36" t="s">
        <v>66</v>
      </c>
      <c r="B197" s="16"/>
      <c r="C197" s="16" t="s">
        <v>147</v>
      </c>
      <c r="D197" s="16" t="s">
        <v>40</v>
      </c>
      <c r="E197" s="16" t="s">
        <v>75</v>
      </c>
      <c r="F197" s="16" t="s">
        <v>239</v>
      </c>
      <c r="G197" s="35">
        <f>G198</f>
        <v>0</v>
      </c>
    </row>
    <row r="198" spans="1:7" s="17" customFormat="1" ht="25.5" hidden="1">
      <c r="A198" s="36" t="s">
        <v>286</v>
      </c>
      <c r="B198" s="16"/>
      <c r="C198" s="16" t="s">
        <v>147</v>
      </c>
      <c r="D198" s="16" t="s">
        <v>40</v>
      </c>
      <c r="E198" s="16" t="s">
        <v>75</v>
      </c>
      <c r="F198" s="16" t="s">
        <v>240</v>
      </c>
      <c r="G198" s="35">
        <v>0</v>
      </c>
    </row>
    <row r="199" spans="1:7" s="55" customFormat="1" ht="38.25">
      <c r="A199" s="41" t="s">
        <v>257</v>
      </c>
      <c r="B199" s="19"/>
      <c r="C199" s="19" t="s">
        <v>147</v>
      </c>
      <c r="D199" s="19" t="s">
        <v>40</v>
      </c>
      <c r="E199" s="19" t="s">
        <v>213</v>
      </c>
      <c r="F199" s="19"/>
      <c r="G199" s="30">
        <f>G200</f>
        <v>4950</v>
      </c>
    </row>
    <row r="200" spans="1:7" s="55" customFormat="1" ht="12.75">
      <c r="A200" s="65" t="s">
        <v>16</v>
      </c>
      <c r="B200" s="32"/>
      <c r="C200" s="32" t="s">
        <v>147</v>
      </c>
      <c r="D200" s="32" t="s">
        <v>40</v>
      </c>
      <c r="E200" s="32" t="s">
        <v>214</v>
      </c>
      <c r="F200" s="32"/>
      <c r="G200" s="33">
        <f>SUM(G201)</f>
        <v>4950</v>
      </c>
    </row>
    <row r="201" spans="1:7" s="55" customFormat="1" ht="12.75">
      <c r="A201" s="68" t="s">
        <v>16</v>
      </c>
      <c r="B201" s="16"/>
      <c r="C201" s="16" t="s">
        <v>147</v>
      </c>
      <c r="D201" s="16" t="s">
        <v>40</v>
      </c>
      <c r="E201" s="16" t="s">
        <v>215</v>
      </c>
      <c r="F201" s="16"/>
      <c r="G201" s="35">
        <f>SUM(G202+G205)</f>
        <v>4950</v>
      </c>
    </row>
    <row r="202" spans="1:7" s="55" customFormat="1" ht="12.75">
      <c r="A202" s="34" t="s">
        <v>233</v>
      </c>
      <c r="B202" s="16"/>
      <c r="C202" s="16" t="s">
        <v>147</v>
      </c>
      <c r="D202" s="16" t="s">
        <v>40</v>
      </c>
      <c r="E202" s="16" t="s">
        <v>234</v>
      </c>
      <c r="F202" s="16"/>
      <c r="G202" s="35">
        <f>G203</f>
        <v>650</v>
      </c>
    </row>
    <row r="203" spans="1:7" s="55" customFormat="1" ht="25.5">
      <c r="A203" s="36" t="s">
        <v>41</v>
      </c>
      <c r="B203" s="16"/>
      <c r="C203" s="16" t="s">
        <v>147</v>
      </c>
      <c r="D203" s="16" t="s">
        <v>40</v>
      </c>
      <c r="E203" s="16" t="s">
        <v>234</v>
      </c>
      <c r="F203" s="16" t="s">
        <v>180</v>
      </c>
      <c r="G203" s="35">
        <f>G204</f>
        <v>650</v>
      </c>
    </row>
    <row r="204" spans="1:8" s="55" customFormat="1" ht="25.5">
      <c r="A204" s="36" t="s">
        <v>181</v>
      </c>
      <c r="B204" s="16"/>
      <c r="C204" s="16" t="s">
        <v>147</v>
      </c>
      <c r="D204" s="16" t="s">
        <v>40</v>
      </c>
      <c r="E204" s="16" t="s">
        <v>234</v>
      </c>
      <c r="F204" s="16" t="s">
        <v>182</v>
      </c>
      <c r="G204" s="35">
        <f>430+220</f>
        <v>650</v>
      </c>
      <c r="H204" s="72"/>
    </row>
    <row r="205" spans="1:7" s="55" customFormat="1" ht="25.5">
      <c r="A205" s="34" t="s">
        <v>272</v>
      </c>
      <c r="B205" s="16"/>
      <c r="C205" s="16" t="s">
        <v>147</v>
      </c>
      <c r="D205" s="16" t="s">
        <v>40</v>
      </c>
      <c r="E205" s="16" t="s">
        <v>231</v>
      </c>
      <c r="F205" s="16"/>
      <c r="G205" s="35">
        <f>SUM(G207)</f>
        <v>4300</v>
      </c>
    </row>
    <row r="206" spans="1:7" s="55" customFormat="1" ht="25.5">
      <c r="A206" s="36" t="s">
        <v>41</v>
      </c>
      <c r="B206" s="16"/>
      <c r="C206" s="16" t="s">
        <v>147</v>
      </c>
      <c r="D206" s="16" t="s">
        <v>40</v>
      </c>
      <c r="E206" s="16" t="s">
        <v>231</v>
      </c>
      <c r="F206" s="16" t="s">
        <v>180</v>
      </c>
      <c r="G206" s="35">
        <f>G207</f>
        <v>4300</v>
      </c>
    </row>
    <row r="207" spans="1:7" s="55" customFormat="1" ht="25.5">
      <c r="A207" s="36" t="s">
        <v>181</v>
      </c>
      <c r="B207" s="16"/>
      <c r="C207" s="16" t="s">
        <v>147</v>
      </c>
      <c r="D207" s="16" t="s">
        <v>40</v>
      </c>
      <c r="E207" s="16" t="s">
        <v>231</v>
      </c>
      <c r="F207" s="16" t="s">
        <v>182</v>
      </c>
      <c r="G207" s="35">
        <v>4300</v>
      </c>
    </row>
    <row r="208" spans="1:7" s="55" customFormat="1" ht="13.5">
      <c r="A208" s="26" t="s">
        <v>146</v>
      </c>
      <c r="B208" s="27"/>
      <c r="C208" s="27" t="s">
        <v>147</v>
      </c>
      <c r="D208" s="27" t="s">
        <v>148</v>
      </c>
      <c r="E208" s="27"/>
      <c r="F208" s="27"/>
      <c r="G208" s="28">
        <f>G209+G234+G220</f>
        <v>3572.823</v>
      </c>
    </row>
    <row r="209" spans="1:7" s="55" customFormat="1" ht="38.25">
      <c r="A209" s="18" t="s">
        <v>273</v>
      </c>
      <c r="B209" s="19"/>
      <c r="C209" s="19" t="s">
        <v>147</v>
      </c>
      <c r="D209" s="19" t="s">
        <v>148</v>
      </c>
      <c r="E209" s="19" t="s">
        <v>139</v>
      </c>
      <c r="F209" s="19"/>
      <c r="G209" s="30">
        <f>G210</f>
        <v>3350.823</v>
      </c>
    </row>
    <row r="210" spans="1:7" s="55" customFormat="1" ht="13.5">
      <c r="A210" s="31" t="s">
        <v>140</v>
      </c>
      <c r="B210" s="27"/>
      <c r="C210" s="32" t="s">
        <v>147</v>
      </c>
      <c r="D210" s="32" t="s">
        <v>148</v>
      </c>
      <c r="E210" s="32" t="s">
        <v>141</v>
      </c>
      <c r="F210" s="27"/>
      <c r="G210" s="33">
        <f>G217+G211+G214</f>
        <v>3350.823</v>
      </c>
    </row>
    <row r="211" spans="1:7" s="55" customFormat="1" ht="38.25" hidden="1">
      <c r="A211" s="34" t="s">
        <v>142</v>
      </c>
      <c r="B211" s="19"/>
      <c r="C211" s="16" t="s">
        <v>147</v>
      </c>
      <c r="D211" s="16" t="s">
        <v>148</v>
      </c>
      <c r="E211" s="16" t="s">
        <v>143</v>
      </c>
      <c r="F211" s="19"/>
      <c r="G211" s="35">
        <f>G212</f>
        <v>0</v>
      </c>
    </row>
    <row r="212" spans="1:7" s="55" customFormat="1" ht="25.5" hidden="1">
      <c r="A212" s="36" t="s">
        <v>144</v>
      </c>
      <c r="B212" s="19"/>
      <c r="C212" s="16" t="s">
        <v>147</v>
      </c>
      <c r="D212" s="16" t="s">
        <v>148</v>
      </c>
      <c r="E212" s="16" t="s">
        <v>143</v>
      </c>
      <c r="F212" s="16" t="s">
        <v>274</v>
      </c>
      <c r="G212" s="35">
        <f>G213</f>
        <v>0</v>
      </c>
    </row>
    <row r="213" spans="1:7" s="55" customFormat="1" ht="12.75" hidden="1">
      <c r="A213" s="36" t="s">
        <v>145</v>
      </c>
      <c r="B213" s="19"/>
      <c r="C213" s="16" t="s">
        <v>147</v>
      </c>
      <c r="D213" s="16" t="s">
        <v>148</v>
      </c>
      <c r="E213" s="16" t="s">
        <v>143</v>
      </c>
      <c r="F213" s="16" t="s">
        <v>275</v>
      </c>
      <c r="G213" s="35">
        <v>0</v>
      </c>
    </row>
    <row r="214" spans="1:7" s="55" customFormat="1" ht="51">
      <c r="A214" s="36" t="s">
        <v>349</v>
      </c>
      <c r="B214" s="19"/>
      <c r="C214" s="16" t="s">
        <v>147</v>
      </c>
      <c r="D214" s="16" t="s">
        <v>148</v>
      </c>
      <c r="E214" s="16" t="s">
        <v>351</v>
      </c>
      <c r="F214" s="16"/>
      <c r="G214" s="35">
        <f>G215</f>
        <v>2692.66</v>
      </c>
    </row>
    <row r="215" spans="1:7" s="55" customFormat="1" ht="25.5">
      <c r="A215" s="36" t="s">
        <v>144</v>
      </c>
      <c r="B215" s="19"/>
      <c r="C215" s="16" t="s">
        <v>147</v>
      </c>
      <c r="D215" s="16" t="s">
        <v>148</v>
      </c>
      <c r="E215" s="16" t="s">
        <v>351</v>
      </c>
      <c r="F215" s="16" t="s">
        <v>274</v>
      </c>
      <c r="G215" s="35">
        <f>G216</f>
        <v>2692.66</v>
      </c>
    </row>
    <row r="216" spans="1:7" s="55" customFormat="1" ht="12.75">
      <c r="A216" s="36" t="s">
        <v>145</v>
      </c>
      <c r="B216" s="19"/>
      <c r="C216" s="16" t="s">
        <v>147</v>
      </c>
      <c r="D216" s="16" t="s">
        <v>148</v>
      </c>
      <c r="E216" s="16" t="s">
        <v>351</v>
      </c>
      <c r="F216" s="16" t="s">
        <v>275</v>
      </c>
      <c r="G216" s="35">
        <v>2692.66</v>
      </c>
    </row>
    <row r="217" spans="1:7" s="55" customFormat="1" ht="12.75">
      <c r="A217" s="34" t="s">
        <v>149</v>
      </c>
      <c r="B217" s="16"/>
      <c r="C217" s="16" t="s">
        <v>147</v>
      </c>
      <c r="D217" s="16" t="s">
        <v>148</v>
      </c>
      <c r="E217" s="16" t="s">
        <v>150</v>
      </c>
      <c r="F217" s="16"/>
      <c r="G217" s="35">
        <f>G219</f>
        <v>658.163</v>
      </c>
    </row>
    <row r="218" spans="1:7" s="55" customFormat="1" ht="25.5">
      <c r="A218" s="36" t="s">
        <v>41</v>
      </c>
      <c r="B218" s="16"/>
      <c r="C218" s="16" t="s">
        <v>147</v>
      </c>
      <c r="D218" s="16" t="s">
        <v>148</v>
      </c>
      <c r="E218" s="16" t="s">
        <v>150</v>
      </c>
      <c r="F218" s="16" t="s">
        <v>180</v>
      </c>
      <c r="G218" s="35">
        <f>G219</f>
        <v>658.163</v>
      </c>
    </row>
    <row r="219" spans="1:7" s="55" customFormat="1" ht="24.75" customHeight="1">
      <c r="A219" s="36" t="s">
        <v>181</v>
      </c>
      <c r="B219" s="16"/>
      <c r="C219" s="16" t="s">
        <v>147</v>
      </c>
      <c r="D219" s="16" t="s">
        <v>148</v>
      </c>
      <c r="E219" s="16" t="s">
        <v>150</v>
      </c>
      <c r="F219" s="16" t="s">
        <v>182</v>
      </c>
      <c r="G219" s="35">
        <f>358.196+299.967</f>
        <v>658.163</v>
      </c>
    </row>
    <row r="220" spans="1:7" s="55" customFormat="1" ht="48" customHeight="1" hidden="1">
      <c r="A220" s="18" t="s">
        <v>170</v>
      </c>
      <c r="B220" s="16"/>
      <c r="C220" s="19" t="s">
        <v>147</v>
      </c>
      <c r="D220" s="19" t="s">
        <v>148</v>
      </c>
      <c r="E220" s="19" t="s">
        <v>171</v>
      </c>
      <c r="F220" s="19"/>
      <c r="G220" s="30">
        <f>SUM(G221)</f>
        <v>0</v>
      </c>
    </row>
    <row r="221" spans="1:7" s="55" customFormat="1" ht="28.5" customHeight="1" hidden="1">
      <c r="A221" s="60" t="s">
        <v>172</v>
      </c>
      <c r="B221" s="32"/>
      <c r="C221" s="32" t="s">
        <v>147</v>
      </c>
      <c r="D221" s="32" t="s">
        <v>148</v>
      </c>
      <c r="E221" s="32" t="s">
        <v>173</v>
      </c>
      <c r="F221" s="32"/>
      <c r="G221" s="33">
        <f>G225+G222+G231+G228</f>
        <v>0</v>
      </c>
    </row>
    <row r="222" spans="1:7" s="55" customFormat="1" ht="27.75" customHeight="1" hidden="1">
      <c r="A222" s="34" t="s">
        <v>295</v>
      </c>
      <c r="B222" s="16"/>
      <c r="C222" s="16" t="s">
        <v>147</v>
      </c>
      <c r="D222" s="16" t="s">
        <v>148</v>
      </c>
      <c r="E222" s="16" t="s">
        <v>175</v>
      </c>
      <c r="F222" s="16"/>
      <c r="G222" s="35">
        <f>SUM(G224)</f>
        <v>0</v>
      </c>
    </row>
    <row r="223" spans="1:7" s="55" customFormat="1" ht="24" customHeight="1" hidden="1">
      <c r="A223" s="36" t="s">
        <v>276</v>
      </c>
      <c r="B223" s="16"/>
      <c r="C223" s="16" t="s">
        <v>147</v>
      </c>
      <c r="D223" s="16" t="s">
        <v>148</v>
      </c>
      <c r="E223" s="16" t="s">
        <v>175</v>
      </c>
      <c r="F223" s="16" t="s">
        <v>274</v>
      </c>
      <c r="G223" s="35">
        <f>G224</f>
        <v>0</v>
      </c>
    </row>
    <row r="224" spans="1:7" s="55" customFormat="1" ht="29.25" customHeight="1" hidden="1">
      <c r="A224" s="36" t="s">
        <v>277</v>
      </c>
      <c r="B224" s="16"/>
      <c r="C224" s="16" t="s">
        <v>147</v>
      </c>
      <c r="D224" s="16" t="s">
        <v>148</v>
      </c>
      <c r="E224" s="16" t="s">
        <v>175</v>
      </c>
      <c r="F224" s="16" t="s">
        <v>275</v>
      </c>
      <c r="G224" s="35"/>
    </row>
    <row r="225" spans="1:7" s="55" customFormat="1" ht="39" customHeight="1" hidden="1">
      <c r="A225" s="34" t="s">
        <v>174</v>
      </c>
      <c r="B225" s="16"/>
      <c r="C225" s="16" t="s">
        <v>147</v>
      </c>
      <c r="D225" s="16" t="s">
        <v>148</v>
      </c>
      <c r="E225" s="16" t="s">
        <v>175</v>
      </c>
      <c r="F225" s="16"/>
      <c r="G225" s="35">
        <f>SUM(G227)</f>
        <v>0</v>
      </c>
    </row>
    <row r="226" spans="1:7" s="55" customFormat="1" ht="31.5" customHeight="1" hidden="1">
      <c r="A226" s="36" t="s">
        <v>276</v>
      </c>
      <c r="B226" s="16"/>
      <c r="C226" s="16" t="s">
        <v>147</v>
      </c>
      <c r="D226" s="16" t="s">
        <v>148</v>
      </c>
      <c r="E226" s="16" t="s">
        <v>175</v>
      </c>
      <c r="F226" s="16" t="s">
        <v>274</v>
      </c>
      <c r="G226" s="35">
        <f>G227</f>
        <v>0</v>
      </c>
    </row>
    <row r="227" spans="1:7" s="55" customFormat="1" ht="33.75" customHeight="1" hidden="1">
      <c r="A227" s="36" t="s">
        <v>277</v>
      </c>
      <c r="B227" s="16"/>
      <c r="C227" s="16" t="s">
        <v>147</v>
      </c>
      <c r="D227" s="16" t="s">
        <v>148</v>
      </c>
      <c r="E227" s="16" t="s">
        <v>175</v>
      </c>
      <c r="F227" s="16" t="s">
        <v>275</v>
      </c>
      <c r="G227" s="35">
        <v>0</v>
      </c>
    </row>
    <row r="228" spans="1:7" s="55" customFormat="1" ht="32.25" customHeight="1" hidden="1">
      <c r="A228" s="34" t="s">
        <v>327</v>
      </c>
      <c r="B228" s="16"/>
      <c r="C228" s="16" t="s">
        <v>147</v>
      </c>
      <c r="D228" s="16" t="s">
        <v>148</v>
      </c>
      <c r="E228" s="16" t="s">
        <v>328</v>
      </c>
      <c r="F228" s="16"/>
      <c r="G228" s="35">
        <f>G229</f>
        <v>0</v>
      </c>
    </row>
    <row r="229" spans="1:7" s="55" customFormat="1" ht="33" customHeight="1" hidden="1">
      <c r="A229" s="36" t="s">
        <v>276</v>
      </c>
      <c r="B229" s="16"/>
      <c r="C229" s="16" t="s">
        <v>147</v>
      </c>
      <c r="D229" s="16" t="s">
        <v>148</v>
      </c>
      <c r="E229" s="16" t="s">
        <v>328</v>
      </c>
      <c r="F229" s="16" t="s">
        <v>274</v>
      </c>
      <c r="G229" s="35">
        <f>G230</f>
        <v>0</v>
      </c>
    </row>
    <row r="230" spans="1:7" s="55" customFormat="1" ht="35.25" customHeight="1" hidden="1">
      <c r="A230" s="36" t="s">
        <v>277</v>
      </c>
      <c r="B230" s="16"/>
      <c r="C230" s="16" t="s">
        <v>147</v>
      </c>
      <c r="D230" s="16" t="s">
        <v>148</v>
      </c>
      <c r="E230" s="16" t="s">
        <v>328</v>
      </c>
      <c r="F230" s="16" t="s">
        <v>275</v>
      </c>
      <c r="G230" s="35">
        <v>0</v>
      </c>
    </row>
    <row r="231" spans="1:7" s="55" customFormat="1" ht="43.5" customHeight="1" hidden="1">
      <c r="A231" s="34" t="s">
        <v>327</v>
      </c>
      <c r="B231" s="16"/>
      <c r="C231" s="16" t="s">
        <v>147</v>
      </c>
      <c r="D231" s="16" t="s">
        <v>148</v>
      </c>
      <c r="E231" s="16" t="s">
        <v>328</v>
      </c>
      <c r="F231" s="16"/>
      <c r="G231" s="35">
        <f>SUM(G233)</f>
        <v>0</v>
      </c>
    </row>
    <row r="232" spans="1:7" s="55" customFormat="1" ht="34.5" customHeight="1" hidden="1">
      <c r="A232" s="36" t="s">
        <v>41</v>
      </c>
      <c r="B232" s="16"/>
      <c r="C232" s="16" t="s">
        <v>147</v>
      </c>
      <c r="D232" s="16" t="s">
        <v>148</v>
      </c>
      <c r="E232" s="16" t="s">
        <v>328</v>
      </c>
      <c r="F232" s="16" t="s">
        <v>180</v>
      </c>
      <c r="G232" s="35">
        <f>G233</f>
        <v>0</v>
      </c>
    </row>
    <row r="233" spans="1:7" s="55" customFormat="1" ht="48" customHeight="1" hidden="1">
      <c r="A233" s="36" t="s">
        <v>181</v>
      </c>
      <c r="B233" s="16"/>
      <c r="C233" s="16" t="s">
        <v>147</v>
      </c>
      <c r="D233" s="16" t="s">
        <v>148</v>
      </c>
      <c r="E233" s="16" t="s">
        <v>328</v>
      </c>
      <c r="F233" s="16" t="s">
        <v>182</v>
      </c>
      <c r="G233" s="35">
        <v>0</v>
      </c>
    </row>
    <row r="234" spans="1:7" s="55" customFormat="1" ht="38.25">
      <c r="A234" s="171" t="s">
        <v>257</v>
      </c>
      <c r="B234" s="16"/>
      <c r="C234" s="19" t="s">
        <v>147</v>
      </c>
      <c r="D234" s="19" t="s">
        <v>148</v>
      </c>
      <c r="E234" s="19" t="s">
        <v>213</v>
      </c>
      <c r="F234" s="19"/>
      <c r="G234" s="30">
        <f>G235</f>
        <v>222</v>
      </c>
    </row>
    <row r="235" spans="1:7" s="55" customFormat="1" ht="19.5" customHeight="1">
      <c r="A235" s="65" t="s">
        <v>16</v>
      </c>
      <c r="B235" s="32"/>
      <c r="C235" s="32" t="s">
        <v>147</v>
      </c>
      <c r="D235" s="32" t="s">
        <v>148</v>
      </c>
      <c r="E235" s="32" t="s">
        <v>214</v>
      </c>
      <c r="F235" s="32"/>
      <c r="G235" s="33">
        <f>G236</f>
        <v>222</v>
      </c>
    </row>
    <row r="236" spans="1:7" s="55" customFormat="1" ht="24.75" customHeight="1">
      <c r="A236" s="68" t="s">
        <v>16</v>
      </c>
      <c r="B236" s="16"/>
      <c r="C236" s="16" t="s">
        <v>147</v>
      </c>
      <c r="D236" s="16" t="s">
        <v>148</v>
      </c>
      <c r="E236" s="16" t="s">
        <v>215</v>
      </c>
      <c r="F236" s="16"/>
      <c r="G236" s="35">
        <f>G237</f>
        <v>222</v>
      </c>
    </row>
    <row r="237" spans="1:7" s="55" customFormat="1" ht="38.25">
      <c r="A237" s="68" t="s">
        <v>235</v>
      </c>
      <c r="B237" s="16"/>
      <c r="C237" s="16" t="s">
        <v>147</v>
      </c>
      <c r="D237" s="16" t="s">
        <v>148</v>
      </c>
      <c r="E237" s="16" t="s">
        <v>236</v>
      </c>
      <c r="F237" s="16"/>
      <c r="G237" s="35">
        <f>SUM(G239)</f>
        <v>222</v>
      </c>
    </row>
    <row r="238" spans="1:7" s="55" customFormat="1" ht="25.5">
      <c r="A238" s="36" t="s">
        <v>41</v>
      </c>
      <c r="B238" s="16"/>
      <c r="C238" s="16" t="s">
        <v>147</v>
      </c>
      <c r="D238" s="16" t="s">
        <v>148</v>
      </c>
      <c r="E238" s="16" t="s">
        <v>236</v>
      </c>
      <c r="F238" s="16" t="s">
        <v>180</v>
      </c>
      <c r="G238" s="35">
        <f>G239</f>
        <v>222</v>
      </c>
    </row>
    <row r="239" spans="1:7" s="55" customFormat="1" ht="25.5">
      <c r="A239" s="36" t="s">
        <v>181</v>
      </c>
      <c r="B239" s="16"/>
      <c r="C239" s="16" t="s">
        <v>147</v>
      </c>
      <c r="D239" s="16" t="s">
        <v>148</v>
      </c>
      <c r="E239" s="16" t="s">
        <v>236</v>
      </c>
      <c r="F239" s="16" t="s">
        <v>182</v>
      </c>
      <c r="G239" s="35">
        <f>212+10</f>
        <v>222</v>
      </c>
    </row>
    <row r="240" spans="1:7" s="55" customFormat="1" ht="13.5">
      <c r="A240" s="26" t="s">
        <v>157</v>
      </c>
      <c r="B240" s="27"/>
      <c r="C240" s="19" t="s">
        <v>147</v>
      </c>
      <c r="D240" s="19" t="s">
        <v>69</v>
      </c>
      <c r="E240" s="27"/>
      <c r="F240" s="32"/>
      <c r="G240" s="28">
        <f>G241+G255+G260+G265+G270</f>
        <v>71910.027</v>
      </c>
    </row>
    <row r="241" spans="1:7" s="55" customFormat="1" ht="38.25">
      <c r="A241" s="18" t="s">
        <v>279</v>
      </c>
      <c r="B241" s="19"/>
      <c r="C241" s="19" t="s">
        <v>147</v>
      </c>
      <c r="D241" s="19" t="s">
        <v>69</v>
      </c>
      <c r="E241" s="19" t="s">
        <v>152</v>
      </c>
      <c r="F241" s="19"/>
      <c r="G241" s="30">
        <f>G242</f>
        <v>44335.227</v>
      </c>
    </row>
    <row r="242" spans="1:7" s="55" customFormat="1" ht="63" customHeight="1">
      <c r="A242" s="31" t="s">
        <v>153</v>
      </c>
      <c r="B242" s="32"/>
      <c r="C242" s="32" t="s">
        <v>147</v>
      </c>
      <c r="D242" s="32" t="s">
        <v>69</v>
      </c>
      <c r="E242" s="32" t="s">
        <v>154</v>
      </c>
      <c r="F242" s="32"/>
      <c r="G242" s="33">
        <f>G243+G249+G252</f>
        <v>44335.227</v>
      </c>
    </row>
    <row r="243" spans="1:7" s="17" customFormat="1" ht="38.25">
      <c r="A243" s="34" t="s">
        <v>155</v>
      </c>
      <c r="B243" s="16"/>
      <c r="C243" s="16" t="s">
        <v>147</v>
      </c>
      <c r="D243" s="16" t="s">
        <v>69</v>
      </c>
      <c r="E243" s="16" t="s">
        <v>156</v>
      </c>
      <c r="F243" s="16"/>
      <c r="G243" s="35">
        <f>G244</f>
        <v>43386.227</v>
      </c>
    </row>
    <row r="244" spans="1:7" s="55" customFormat="1" ht="25.5">
      <c r="A244" s="36" t="s">
        <v>41</v>
      </c>
      <c r="B244" s="16"/>
      <c r="C244" s="16" t="s">
        <v>147</v>
      </c>
      <c r="D244" s="16" t="s">
        <v>69</v>
      </c>
      <c r="E244" s="16" t="s">
        <v>156</v>
      </c>
      <c r="F244" s="16" t="s">
        <v>180</v>
      </c>
      <c r="G244" s="35">
        <f>G245</f>
        <v>43386.227</v>
      </c>
    </row>
    <row r="245" spans="1:8" s="55" customFormat="1" ht="26.25" customHeight="1">
      <c r="A245" s="36" t="s">
        <v>181</v>
      </c>
      <c r="B245" s="16"/>
      <c r="C245" s="16" t="s">
        <v>147</v>
      </c>
      <c r="D245" s="16" t="s">
        <v>69</v>
      </c>
      <c r="E245" s="16" t="s">
        <v>156</v>
      </c>
      <c r="F245" s="16" t="s">
        <v>182</v>
      </c>
      <c r="G245" s="35">
        <f>6000+29349.227+7535+250+212+10+30</f>
        <v>43386.227</v>
      </c>
      <c r="H245" s="72"/>
    </row>
    <row r="246" spans="1:8" s="55" customFormat="1" ht="38.25" hidden="1">
      <c r="A246" s="171" t="s">
        <v>257</v>
      </c>
      <c r="B246" s="74"/>
      <c r="C246" s="19" t="s">
        <v>147</v>
      </c>
      <c r="D246" s="19" t="s">
        <v>69</v>
      </c>
      <c r="E246" s="19" t="s">
        <v>214</v>
      </c>
      <c r="F246" s="19"/>
      <c r="G246" s="30">
        <f>G247</f>
        <v>0</v>
      </c>
      <c r="H246" s="72"/>
    </row>
    <row r="247" spans="1:8" s="55" customFormat="1" ht="12.75" hidden="1">
      <c r="A247" s="174" t="s">
        <v>16</v>
      </c>
      <c r="B247" s="32"/>
      <c r="C247" s="16" t="s">
        <v>147</v>
      </c>
      <c r="D247" s="16" t="s">
        <v>69</v>
      </c>
      <c r="E247" s="32" t="s">
        <v>214</v>
      </c>
      <c r="F247" s="175"/>
      <c r="G247" s="33">
        <f>G248</f>
        <v>0</v>
      </c>
      <c r="H247" s="72"/>
    </row>
    <row r="248" spans="1:8" s="55" customFormat="1" ht="12.75" hidden="1">
      <c r="A248" s="108" t="s">
        <v>16</v>
      </c>
      <c r="B248" s="16"/>
      <c r="C248" s="16" t="s">
        <v>147</v>
      </c>
      <c r="D248" s="16" t="s">
        <v>69</v>
      </c>
      <c r="E248" s="16" t="s">
        <v>215</v>
      </c>
      <c r="F248" s="175"/>
      <c r="G248" s="33">
        <v>0</v>
      </c>
      <c r="H248" s="72"/>
    </row>
    <row r="249" spans="1:8" s="55" customFormat="1" ht="25.5">
      <c r="A249" s="34" t="s">
        <v>363</v>
      </c>
      <c r="B249" s="73"/>
      <c r="C249" s="16" t="s">
        <v>147</v>
      </c>
      <c r="D249" s="16" t="s">
        <v>69</v>
      </c>
      <c r="E249" s="77" t="s">
        <v>372</v>
      </c>
      <c r="F249" s="77"/>
      <c r="G249" s="35">
        <f>SUM(G251)</f>
        <v>949</v>
      </c>
      <c r="H249" s="72"/>
    </row>
    <row r="250" spans="1:8" s="55" customFormat="1" ht="25.5">
      <c r="A250" s="36" t="s">
        <v>41</v>
      </c>
      <c r="B250" s="73"/>
      <c r="C250" s="16" t="s">
        <v>147</v>
      </c>
      <c r="D250" s="16" t="s">
        <v>69</v>
      </c>
      <c r="E250" s="77" t="s">
        <v>372</v>
      </c>
      <c r="F250" s="77">
        <v>200</v>
      </c>
      <c r="G250" s="35">
        <f>G251</f>
        <v>949</v>
      </c>
      <c r="H250" s="72"/>
    </row>
    <row r="251" spans="1:8" s="55" customFormat="1" ht="25.5">
      <c r="A251" s="36" t="s">
        <v>181</v>
      </c>
      <c r="B251" s="73"/>
      <c r="C251" s="16" t="s">
        <v>147</v>
      </c>
      <c r="D251" s="16" t="s">
        <v>69</v>
      </c>
      <c r="E251" s="77" t="s">
        <v>372</v>
      </c>
      <c r="F251" s="77">
        <v>240</v>
      </c>
      <c r="G251" s="35">
        <f>632+317</f>
        <v>949</v>
      </c>
      <c r="H251" s="72"/>
    </row>
    <row r="252" spans="1:8" s="55" customFormat="1" ht="35.25" customHeight="1" hidden="1">
      <c r="A252" s="277" t="s">
        <v>489</v>
      </c>
      <c r="B252" s="73"/>
      <c r="C252" s="16" t="s">
        <v>147</v>
      </c>
      <c r="D252" s="16" t="s">
        <v>69</v>
      </c>
      <c r="E252" s="77" t="s">
        <v>490</v>
      </c>
      <c r="F252" s="77"/>
      <c r="G252" s="35">
        <f>SUM(G254)</f>
        <v>0</v>
      </c>
      <c r="H252" s="72"/>
    </row>
    <row r="253" spans="1:8" s="55" customFormat="1" ht="25.5" hidden="1">
      <c r="A253" s="36" t="s">
        <v>41</v>
      </c>
      <c r="B253" s="73"/>
      <c r="C253" s="16" t="s">
        <v>147</v>
      </c>
      <c r="D253" s="16" t="s">
        <v>69</v>
      </c>
      <c r="E253" s="77" t="s">
        <v>490</v>
      </c>
      <c r="F253" s="77">
        <v>200</v>
      </c>
      <c r="G253" s="35">
        <f>G254</f>
        <v>0</v>
      </c>
      <c r="H253" s="72"/>
    </row>
    <row r="254" spans="1:8" s="55" customFormat="1" ht="25.5" hidden="1">
      <c r="A254" s="36" t="s">
        <v>181</v>
      </c>
      <c r="B254" s="73"/>
      <c r="C254" s="16" t="s">
        <v>147</v>
      </c>
      <c r="D254" s="16" t="s">
        <v>69</v>
      </c>
      <c r="E254" s="77" t="s">
        <v>490</v>
      </c>
      <c r="F254" s="77">
        <v>240</v>
      </c>
      <c r="G254" s="35">
        <v>0</v>
      </c>
      <c r="H254" s="72"/>
    </row>
    <row r="255" spans="1:7" s="55" customFormat="1" ht="38.25">
      <c r="A255" s="18" t="s">
        <v>278</v>
      </c>
      <c r="B255" s="27"/>
      <c r="C255" s="19" t="s">
        <v>147</v>
      </c>
      <c r="D255" s="19" t="s">
        <v>69</v>
      </c>
      <c r="E255" s="19" t="s">
        <v>159</v>
      </c>
      <c r="F255" s="32"/>
      <c r="G255" s="30">
        <f>G256</f>
        <v>200</v>
      </c>
    </row>
    <row r="256" spans="1:7" s="55" customFormat="1" ht="25.5">
      <c r="A256" s="31" t="s">
        <v>160</v>
      </c>
      <c r="B256" s="27"/>
      <c r="C256" s="32" t="s">
        <v>147</v>
      </c>
      <c r="D256" s="32" t="s">
        <v>69</v>
      </c>
      <c r="E256" s="32" t="s">
        <v>161</v>
      </c>
      <c r="F256" s="32"/>
      <c r="G256" s="33">
        <f>SUM(G257)</f>
        <v>200</v>
      </c>
    </row>
    <row r="257" spans="1:7" s="55" customFormat="1" ht="25.5">
      <c r="A257" s="34" t="s">
        <v>162</v>
      </c>
      <c r="B257" s="27"/>
      <c r="C257" s="16" t="s">
        <v>147</v>
      </c>
      <c r="D257" s="16" t="s">
        <v>69</v>
      </c>
      <c r="E257" s="16" t="s">
        <v>163</v>
      </c>
      <c r="F257" s="32"/>
      <c r="G257" s="35">
        <f>G259</f>
        <v>200</v>
      </c>
    </row>
    <row r="258" spans="1:7" s="55" customFormat="1" ht="25.5">
      <c r="A258" s="36" t="s">
        <v>41</v>
      </c>
      <c r="B258" s="27"/>
      <c r="C258" s="16" t="s">
        <v>147</v>
      </c>
      <c r="D258" s="16" t="s">
        <v>69</v>
      </c>
      <c r="E258" s="16" t="s">
        <v>163</v>
      </c>
      <c r="F258" s="16" t="s">
        <v>180</v>
      </c>
      <c r="G258" s="35">
        <f>G259</f>
        <v>200</v>
      </c>
    </row>
    <row r="259" spans="1:7" s="55" customFormat="1" ht="25.5">
      <c r="A259" s="36" t="s">
        <v>181</v>
      </c>
      <c r="B259" s="27"/>
      <c r="C259" s="16" t="s">
        <v>147</v>
      </c>
      <c r="D259" s="16" t="s">
        <v>69</v>
      </c>
      <c r="E259" s="16" t="s">
        <v>163</v>
      </c>
      <c r="F259" s="16" t="s">
        <v>182</v>
      </c>
      <c r="G259" s="35">
        <v>200</v>
      </c>
    </row>
    <row r="260" spans="1:7" s="55" customFormat="1" ht="76.5">
      <c r="A260" s="272" t="s">
        <v>484</v>
      </c>
      <c r="B260" s="27"/>
      <c r="C260" s="19" t="s">
        <v>147</v>
      </c>
      <c r="D260" s="19" t="s">
        <v>69</v>
      </c>
      <c r="E260" s="275" t="s">
        <v>483</v>
      </c>
      <c r="F260" s="16"/>
      <c r="G260" s="30">
        <f>G261</f>
        <v>80</v>
      </c>
    </row>
    <row r="261" spans="1:7" s="55" customFormat="1" ht="76.5">
      <c r="A261" s="276" t="s">
        <v>485</v>
      </c>
      <c r="B261" s="27"/>
      <c r="C261" s="16" t="s">
        <v>147</v>
      </c>
      <c r="D261" s="16" t="s">
        <v>69</v>
      </c>
      <c r="E261" s="205" t="s">
        <v>487</v>
      </c>
      <c r="F261" s="16"/>
      <c r="G261" s="35">
        <f>G262</f>
        <v>80</v>
      </c>
    </row>
    <row r="262" spans="1:7" s="55" customFormat="1" ht="76.5">
      <c r="A262" s="273" t="s">
        <v>486</v>
      </c>
      <c r="B262" s="27"/>
      <c r="C262" s="16" t="s">
        <v>147</v>
      </c>
      <c r="D262" s="16" t="s">
        <v>69</v>
      </c>
      <c r="E262" s="205" t="s">
        <v>488</v>
      </c>
      <c r="F262" s="16"/>
      <c r="G262" s="35">
        <f>G263</f>
        <v>80</v>
      </c>
    </row>
    <row r="263" spans="1:7" s="55" customFormat="1" ht="25.5">
      <c r="A263" s="274" t="s">
        <v>41</v>
      </c>
      <c r="B263" s="27"/>
      <c r="C263" s="16" t="s">
        <v>147</v>
      </c>
      <c r="D263" s="16" t="s">
        <v>69</v>
      </c>
      <c r="E263" s="205" t="s">
        <v>488</v>
      </c>
      <c r="F263" s="16" t="s">
        <v>180</v>
      </c>
      <c r="G263" s="35">
        <f>G264</f>
        <v>80</v>
      </c>
    </row>
    <row r="264" spans="1:7" s="55" customFormat="1" ht="25.5">
      <c r="A264" s="274" t="s">
        <v>42</v>
      </c>
      <c r="B264" s="27"/>
      <c r="C264" s="16" t="s">
        <v>147</v>
      </c>
      <c r="D264" s="16" t="s">
        <v>69</v>
      </c>
      <c r="E264" s="205" t="s">
        <v>488</v>
      </c>
      <c r="F264" s="16" t="s">
        <v>182</v>
      </c>
      <c r="G264" s="35">
        <v>80</v>
      </c>
    </row>
    <row r="265" spans="1:7" s="55" customFormat="1" ht="38.25">
      <c r="A265" s="272" t="s">
        <v>480</v>
      </c>
      <c r="B265" s="27"/>
      <c r="C265" s="19" t="s">
        <v>147</v>
      </c>
      <c r="D265" s="19" t="s">
        <v>69</v>
      </c>
      <c r="E265" s="275" t="s">
        <v>478</v>
      </c>
      <c r="F265" s="16"/>
      <c r="G265" s="30">
        <f>G266</f>
        <v>94.8</v>
      </c>
    </row>
    <row r="266" spans="1:7" s="55" customFormat="1" ht="51">
      <c r="A266" s="276" t="s">
        <v>481</v>
      </c>
      <c r="B266" s="27"/>
      <c r="C266" s="16" t="s">
        <v>147</v>
      </c>
      <c r="D266" s="16" t="s">
        <v>69</v>
      </c>
      <c r="E266" s="205" t="s">
        <v>479</v>
      </c>
      <c r="F266" s="16"/>
      <c r="G266" s="35">
        <f>G267</f>
        <v>94.8</v>
      </c>
    </row>
    <row r="267" spans="1:7" s="55" customFormat="1" ht="42.75" customHeight="1">
      <c r="A267" s="273" t="s">
        <v>482</v>
      </c>
      <c r="B267" s="27"/>
      <c r="C267" s="16" t="s">
        <v>147</v>
      </c>
      <c r="D267" s="16" t="s">
        <v>69</v>
      </c>
      <c r="E267" s="205" t="s">
        <v>668</v>
      </c>
      <c r="F267" s="16"/>
      <c r="G267" s="35">
        <f>G268</f>
        <v>94.8</v>
      </c>
    </row>
    <row r="268" spans="1:7" s="55" customFormat="1" ht="30.75" customHeight="1">
      <c r="A268" s="274" t="s">
        <v>41</v>
      </c>
      <c r="B268" s="27"/>
      <c r="C268" s="16" t="s">
        <v>147</v>
      </c>
      <c r="D268" s="16" t="s">
        <v>69</v>
      </c>
      <c r="E268" s="205" t="s">
        <v>668</v>
      </c>
      <c r="F268" s="16" t="s">
        <v>180</v>
      </c>
      <c r="G268" s="35">
        <f>G269</f>
        <v>94.8</v>
      </c>
    </row>
    <row r="269" spans="1:7" s="55" customFormat="1" ht="31.5" customHeight="1">
      <c r="A269" s="274" t="s">
        <v>42</v>
      </c>
      <c r="B269" s="27"/>
      <c r="C269" s="16" t="s">
        <v>147</v>
      </c>
      <c r="D269" s="16" t="s">
        <v>69</v>
      </c>
      <c r="E269" s="205" t="s">
        <v>668</v>
      </c>
      <c r="F269" s="16" t="s">
        <v>182</v>
      </c>
      <c r="G269" s="35">
        <v>94.8</v>
      </c>
    </row>
    <row r="270" spans="1:7" s="55" customFormat="1" ht="50.25" customHeight="1">
      <c r="A270" s="18" t="s">
        <v>360</v>
      </c>
      <c r="B270" s="16"/>
      <c r="C270" s="19" t="s">
        <v>147</v>
      </c>
      <c r="D270" s="19" t="s">
        <v>69</v>
      </c>
      <c r="E270" s="19" t="s">
        <v>177</v>
      </c>
      <c r="F270" s="19"/>
      <c r="G270" s="30">
        <f>G275+G271</f>
        <v>27200</v>
      </c>
    </row>
    <row r="271" spans="1:7" s="173" customFormat="1" ht="0.75" customHeight="1" hidden="1">
      <c r="A271" s="31" t="s">
        <v>296</v>
      </c>
      <c r="B271" s="32"/>
      <c r="C271" s="32" t="s">
        <v>147</v>
      </c>
      <c r="D271" s="32" t="s">
        <v>69</v>
      </c>
      <c r="E271" s="32" t="s">
        <v>297</v>
      </c>
      <c r="F271" s="32"/>
      <c r="G271" s="33">
        <f>G272</f>
        <v>0</v>
      </c>
    </row>
    <row r="272" spans="1:7" s="173" customFormat="1" ht="38.25" hidden="1">
      <c r="A272" s="34" t="s">
        <v>178</v>
      </c>
      <c r="B272" s="16"/>
      <c r="C272" s="16" t="s">
        <v>147</v>
      </c>
      <c r="D272" s="16" t="s">
        <v>69</v>
      </c>
      <c r="E272" s="16" t="s">
        <v>298</v>
      </c>
      <c r="F272" s="16"/>
      <c r="G272" s="35">
        <f>G273</f>
        <v>0</v>
      </c>
    </row>
    <row r="273" spans="1:7" s="173" customFormat="1" ht="25.5" hidden="1">
      <c r="A273" s="36" t="s">
        <v>41</v>
      </c>
      <c r="B273" s="16"/>
      <c r="C273" s="16" t="s">
        <v>147</v>
      </c>
      <c r="D273" s="16" t="s">
        <v>69</v>
      </c>
      <c r="E273" s="16" t="s">
        <v>298</v>
      </c>
      <c r="F273" s="16" t="s">
        <v>180</v>
      </c>
      <c r="G273" s="35">
        <f>G274</f>
        <v>0</v>
      </c>
    </row>
    <row r="274" spans="1:7" s="173" customFormat="1" ht="25.5" hidden="1">
      <c r="A274" s="36" t="s">
        <v>181</v>
      </c>
      <c r="B274" s="16"/>
      <c r="C274" s="16" t="s">
        <v>147</v>
      </c>
      <c r="D274" s="16" t="s">
        <v>69</v>
      </c>
      <c r="E274" s="16" t="s">
        <v>298</v>
      </c>
      <c r="F274" s="16" t="s">
        <v>182</v>
      </c>
      <c r="G274" s="35">
        <v>0</v>
      </c>
    </row>
    <row r="275" spans="1:7" s="55" customFormat="1" ht="25.5">
      <c r="A275" s="211" t="s">
        <v>364</v>
      </c>
      <c r="B275" s="32"/>
      <c r="C275" s="32" t="s">
        <v>147</v>
      </c>
      <c r="D275" s="32" t="s">
        <v>69</v>
      </c>
      <c r="E275" s="32" t="s">
        <v>354</v>
      </c>
      <c r="F275" s="32"/>
      <c r="G275" s="33">
        <f>G276</f>
        <v>27200</v>
      </c>
    </row>
    <row r="276" spans="1:7" s="55" customFormat="1" ht="25.5">
      <c r="A276" s="153" t="s">
        <v>365</v>
      </c>
      <c r="B276" s="16"/>
      <c r="C276" s="16" t="s">
        <v>147</v>
      </c>
      <c r="D276" s="16" t="s">
        <v>69</v>
      </c>
      <c r="E276" s="154" t="s">
        <v>352</v>
      </c>
      <c r="F276" s="16"/>
      <c r="G276" s="35">
        <f>G277</f>
        <v>27200</v>
      </c>
    </row>
    <row r="277" spans="1:8" s="55" customFormat="1" ht="25.5">
      <c r="A277" s="36" t="s">
        <v>41</v>
      </c>
      <c r="B277" s="16"/>
      <c r="C277" s="16" t="s">
        <v>147</v>
      </c>
      <c r="D277" s="16" t="s">
        <v>69</v>
      </c>
      <c r="E277" s="154" t="s">
        <v>352</v>
      </c>
      <c r="F277" s="16" t="s">
        <v>180</v>
      </c>
      <c r="G277" s="35">
        <f>G278</f>
        <v>27200</v>
      </c>
      <c r="H277" s="72"/>
    </row>
    <row r="278" spans="1:7" s="55" customFormat="1" ht="25.5">
      <c r="A278" s="36" t="s">
        <v>181</v>
      </c>
      <c r="B278" s="16"/>
      <c r="C278" s="16" t="s">
        <v>147</v>
      </c>
      <c r="D278" s="16" t="s">
        <v>69</v>
      </c>
      <c r="E278" s="154" t="s">
        <v>352</v>
      </c>
      <c r="F278" s="16" t="s">
        <v>182</v>
      </c>
      <c r="G278" s="35">
        <f>17445+7555+2200</f>
        <v>27200</v>
      </c>
    </row>
    <row r="279" spans="1:7" s="55" customFormat="1" ht="0.75" customHeight="1">
      <c r="A279" s="171" t="s">
        <v>257</v>
      </c>
      <c r="B279" s="16"/>
      <c r="C279" s="19" t="s">
        <v>147</v>
      </c>
      <c r="D279" s="19" t="s">
        <v>69</v>
      </c>
      <c r="E279" s="19" t="s">
        <v>213</v>
      </c>
      <c r="F279" s="19"/>
      <c r="G279" s="30">
        <f>G280</f>
        <v>0</v>
      </c>
    </row>
    <row r="280" spans="1:7" s="55" customFormat="1" ht="12.75" hidden="1">
      <c r="A280" s="174" t="s">
        <v>16</v>
      </c>
      <c r="B280" s="32"/>
      <c r="C280" s="32" t="s">
        <v>147</v>
      </c>
      <c r="D280" s="32" t="s">
        <v>69</v>
      </c>
      <c r="E280" s="32" t="s">
        <v>214</v>
      </c>
      <c r="F280" s="32"/>
      <c r="G280" s="33">
        <f>G281</f>
        <v>0</v>
      </c>
    </row>
    <row r="281" spans="1:7" s="55" customFormat="1" ht="12.75" hidden="1">
      <c r="A281" s="108" t="s">
        <v>16</v>
      </c>
      <c r="B281" s="16"/>
      <c r="C281" s="16" t="s">
        <v>147</v>
      </c>
      <c r="D281" s="16" t="s">
        <v>69</v>
      </c>
      <c r="E281" s="16" t="s">
        <v>215</v>
      </c>
      <c r="F281" s="16"/>
      <c r="G281" s="35">
        <f>G282</f>
        <v>0</v>
      </c>
    </row>
    <row r="282" spans="1:7" s="55" customFormat="1" ht="38.25" hidden="1">
      <c r="A282" s="108" t="s">
        <v>306</v>
      </c>
      <c r="B282" s="16"/>
      <c r="C282" s="16" t="s">
        <v>147</v>
      </c>
      <c r="D282" s="16" t="s">
        <v>69</v>
      </c>
      <c r="E282" s="16" t="s">
        <v>305</v>
      </c>
      <c r="F282" s="16"/>
      <c r="G282" s="35">
        <f>G283</f>
        <v>0</v>
      </c>
    </row>
    <row r="283" spans="1:7" s="55" customFormat="1" ht="12.75" hidden="1">
      <c r="A283" s="36" t="s">
        <v>43</v>
      </c>
      <c r="B283" s="16"/>
      <c r="C283" s="16" t="s">
        <v>147</v>
      </c>
      <c r="D283" s="16" t="s">
        <v>69</v>
      </c>
      <c r="E283" s="16" t="s">
        <v>305</v>
      </c>
      <c r="F283" s="16" t="s">
        <v>191</v>
      </c>
      <c r="G283" s="35">
        <f>G284</f>
        <v>0</v>
      </c>
    </row>
    <row r="284" spans="1:8" s="55" customFormat="1" ht="12.75" hidden="1">
      <c r="A284" s="36" t="s">
        <v>44</v>
      </c>
      <c r="B284" s="16"/>
      <c r="C284" s="16" t="s">
        <v>147</v>
      </c>
      <c r="D284" s="16" t="s">
        <v>69</v>
      </c>
      <c r="E284" s="16" t="s">
        <v>305</v>
      </c>
      <c r="F284" s="16" t="s">
        <v>193</v>
      </c>
      <c r="G284" s="35">
        <v>0</v>
      </c>
      <c r="H284" s="72"/>
    </row>
    <row r="285" spans="1:7" s="55" customFormat="1" ht="19.5" customHeight="1">
      <c r="A285" s="22" t="s">
        <v>280</v>
      </c>
      <c r="B285" s="23"/>
      <c r="C285" s="23" t="s">
        <v>85</v>
      </c>
      <c r="D285" s="23"/>
      <c r="E285" s="23"/>
      <c r="F285" s="23"/>
      <c r="G285" s="54">
        <f>G286</f>
        <v>702.13</v>
      </c>
    </row>
    <row r="286" spans="1:7" s="29" customFormat="1" ht="13.5">
      <c r="A286" s="26" t="s">
        <v>84</v>
      </c>
      <c r="B286" s="27"/>
      <c r="C286" s="27" t="s">
        <v>85</v>
      </c>
      <c r="D286" s="27" t="s">
        <v>85</v>
      </c>
      <c r="E286" s="27"/>
      <c r="F286" s="27"/>
      <c r="G286" s="28">
        <f>G287</f>
        <v>702.13</v>
      </c>
    </row>
    <row r="287" spans="1:7" s="21" customFormat="1" ht="38.25">
      <c r="A287" s="18" t="s">
        <v>76</v>
      </c>
      <c r="B287" s="19"/>
      <c r="C287" s="19" t="s">
        <v>85</v>
      </c>
      <c r="D287" s="19" t="s">
        <v>85</v>
      </c>
      <c r="E287" s="19" t="s">
        <v>77</v>
      </c>
      <c r="F287" s="19"/>
      <c r="G287" s="30">
        <f>G288</f>
        <v>702.13</v>
      </c>
    </row>
    <row r="288" spans="1:7" s="55" customFormat="1" ht="25.5">
      <c r="A288" s="34" t="s">
        <v>78</v>
      </c>
      <c r="B288" s="16"/>
      <c r="C288" s="16" t="s">
        <v>85</v>
      </c>
      <c r="D288" s="16" t="s">
        <v>85</v>
      </c>
      <c r="E288" s="16" t="s">
        <v>79</v>
      </c>
      <c r="F288" s="16"/>
      <c r="G288" s="35">
        <f>G289+G293</f>
        <v>702.13</v>
      </c>
    </row>
    <row r="289" spans="1:7" s="55" customFormat="1" ht="25.5">
      <c r="A289" s="31" t="s">
        <v>80</v>
      </c>
      <c r="B289" s="32"/>
      <c r="C289" s="32" t="s">
        <v>85</v>
      </c>
      <c r="D289" s="32" t="s">
        <v>85</v>
      </c>
      <c r="E289" s="32" t="s">
        <v>81</v>
      </c>
      <c r="F289" s="32"/>
      <c r="G289" s="33">
        <f>SUM(G290)</f>
        <v>343.68</v>
      </c>
    </row>
    <row r="290" spans="1:7" s="55" customFormat="1" ht="12.75">
      <c r="A290" s="34" t="s">
        <v>82</v>
      </c>
      <c r="B290" s="16"/>
      <c r="C290" s="16" t="s">
        <v>85</v>
      </c>
      <c r="D290" s="16" t="s">
        <v>85</v>
      </c>
      <c r="E290" s="16" t="s">
        <v>83</v>
      </c>
      <c r="F290" s="16"/>
      <c r="G290" s="35">
        <f>G292</f>
        <v>343.68</v>
      </c>
    </row>
    <row r="291" spans="1:7" s="55" customFormat="1" ht="25.5">
      <c r="A291" s="36" t="s">
        <v>41</v>
      </c>
      <c r="B291" s="16"/>
      <c r="C291" s="16" t="s">
        <v>85</v>
      </c>
      <c r="D291" s="16" t="s">
        <v>85</v>
      </c>
      <c r="E291" s="16" t="s">
        <v>83</v>
      </c>
      <c r="F291" s="16" t="s">
        <v>180</v>
      </c>
      <c r="G291" s="35">
        <f>G292</f>
        <v>343.68</v>
      </c>
    </row>
    <row r="292" spans="1:7" s="55" customFormat="1" ht="25.5">
      <c r="A292" s="36" t="s">
        <v>181</v>
      </c>
      <c r="B292" s="16"/>
      <c r="C292" s="16" t="s">
        <v>85</v>
      </c>
      <c r="D292" s="16" t="s">
        <v>85</v>
      </c>
      <c r="E292" s="16" t="s">
        <v>83</v>
      </c>
      <c r="F292" s="16" t="s">
        <v>182</v>
      </c>
      <c r="G292" s="35">
        <v>343.68</v>
      </c>
    </row>
    <row r="293" spans="1:7" s="55" customFormat="1" ht="25.5">
      <c r="A293" s="31" t="s">
        <v>86</v>
      </c>
      <c r="B293" s="32"/>
      <c r="C293" s="32" t="s">
        <v>85</v>
      </c>
      <c r="D293" s="32" t="s">
        <v>85</v>
      </c>
      <c r="E293" s="32" t="s">
        <v>87</v>
      </c>
      <c r="F293" s="32"/>
      <c r="G293" s="33">
        <f>SUM(G294)</f>
        <v>358.45</v>
      </c>
    </row>
    <row r="294" spans="1:7" s="17" customFormat="1" ht="12.75">
      <c r="A294" s="34" t="s">
        <v>88</v>
      </c>
      <c r="B294" s="16"/>
      <c r="C294" s="16" t="s">
        <v>85</v>
      </c>
      <c r="D294" s="16" t="s">
        <v>85</v>
      </c>
      <c r="E294" s="16" t="s">
        <v>89</v>
      </c>
      <c r="F294" s="16"/>
      <c r="G294" s="35">
        <f>G296</f>
        <v>358.45</v>
      </c>
    </row>
    <row r="295" spans="1:7" s="17" customFormat="1" ht="25.5">
      <c r="A295" s="36" t="s">
        <v>41</v>
      </c>
      <c r="B295" s="16"/>
      <c r="C295" s="16" t="s">
        <v>85</v>
      </c>
      <c r="D295" s="16" t="s">
        <v>85</v>
      </c>
      <c r="E295" s="16" t="s">
        <v>89</v>
      </c>
      <c r="F295" s="16" t="s">
        <v>180</v>
      </c>
      <c r="G295" s="35">
        <f>G296</f>
        <v>358.45</v>
      </c>
    </row>
    <row r="296" spans="1:7" s="17" customFormat="1" ht="25.5">
      <c r="A296" s="36" t="s">
        <v>181</v>
      </c>
      <c r="B296" s="16"/>
      <c r="C296" s="16" t="s">
        <v>85</v>
      </c>
      <c r="D296" s="16" t="s">
        <v>85</v>
      </c>
      <c r="E296" s="16" t="s">
        <v>89</v>
      </c>
      <c r="F296" s="16" t="s">
        <v>182</v>
      </c>
      <c r="G296" s="35">
        <f>8+240.45+60+50</f>
        <v>358.45</v>
      </c>
    </row>
    <row r="297" spans="1:7" s="17" customFormat="1" ht="24" customHeight="1">
      <c r="A297" s="22" t="s">
        <v>281</v>
      </c>
      <c r="B297" s="23"/>
      <c r="C297" s="23" t="s">
        <v>96</v>
      </c>
      <c r="D297" s="23"/>
      <c r="E297" s="23"/>
      <c r="F297" s="23"/>
      <c r="G297" s="54">
        <f>SUM(G298)</f>
        <v>31452.75</v>
      </c>
    </row>
    <row r="298" spans="1:7" s="17" customFormat="1" ht="12.75">
      <c r="A298" s="18" t="s">
        <v>95</v>
      </c>
      <c r="B298" s="73"/>
      <c r="C298" s="19" t="s">
        <v>96</v>
      </c>
      <c r="D298" s="19" t="s">
        <v>40</v>
      </c>
      <c r="E298" s="19"/>
      <c r="F298" s="19"/>
      <c r="G298" s="30">
        <f>G299+G329</f>
        <v>31452.75</v>
      </c>
    </row>
    <row r="299" spans="1:7" s="17" customFormat="1" ht="38.25">
      <c r="A299" s="18" t="s">
        <v>76</v>
      </c>
      <c r="B299" s="73"/>
      <c r="C299" s="19" t="s">
        <v>96</v>
      </c>
      <c r="D299" s="19" t="s">
        <v>40</v>
      </c>
      <c r="E299" s="19" t="s">
        <v>77</v>
      </c>
      <c r="F299" s="19"/>
      <c r="G299" s="30">
        <f>G300+G318+G323</f>
        <v>31452.75</v>
      </c>
    </row>
    <row r="300" spans="1:7" s="17" customFormat="1" ht="38.25">
      <c r="A300" s="31" t="s">
        <v>90</v>
      </c>
      <c r="B300" s="74"/>
      <c r="C300" s="32" t="s">
        <v>96</v>
      </c>
      <c r="D300" s="32" t="s">
        <v>40</v>
      </c>
      <c r="E300" s="32" t="s">
        <v>91</v>
      </c>
      <c r="F300" s="32"/>
      <c r="G300" s="33">
        <f>G301</f>
        <v>29910.875</v>
      </c>
    </row>
    <row r="301" spans="1:7" s="17" customFormat="1" ht="25.5">
      <c r="A301" s="34" t="s">
        <v>92</v>
      </c>
      <c r="B301" s="73"/>
      <c r="C301" s="16" t="s">
        <v>96</v>
      </c>
      <c r="D301" s="16" t="s">
        <v>40</v>
      </c>
      <c r="E301" s="16" t="s">
        <v>93</v>
      </c>
      <c r="F301" s="16"/>
      <c r="G301" s="35">
        <f>G302+G315+G307+G312</f>
        <v>29910.875</v>
      </c>
    </row>
    <row r="302" spans="1:7" s="17" customFormat="1" ht="25.5">
      <c r="A302" s="34" t="s">
        <v>282</v>
      </c>
      <c r="B302" s="73"/>
      <c r="C302" s="16" t="s">
        <v>96</v>
      </c>
      <c r="D302" s="16" t="s">
        <v>40</v>
      </c>
      <c r="E302" s="16" t="s">
        <v>94</v>
      </c>
      <c r="F302" s="16"/>
      <c r="G302" s="35">
        <f>G303+G305+G310</f>
        <v>19995.075</v>
      </c>
    </row>
    <row r="303" spans="1:7" s="17" customFormat="1" ht="63.75">
      <c r="A303" s="36" t="s">
        <v>252</v>
      </c>
      <c r="B303" s="73"/>
      <c r="C303" s="16" t="s">
        <v>96</v>
      </c>
      <c r="D303" s="16" t="s">
        <v>40</v>
      </c>
      <c r="E303" s="16" t="s">
        <v>94</v>
      </c>
      <c r="F303" s="16" t="s">
        <v>187</v>
      </c>
      <c r="G303" s="35">
        <f>G304</f>
        <v>13438.02</v>
      </c>
    </row>
    <row r="304" spans="1:7" s="17" customFormat="1" ht="12.75">
      <c r="A304" s="36" t="s">
        <v>283</v>
      </c>
      <c r="B304" s="73"/>
      <c r="C304" s="16" t="s">
        <v>96</v>
      </c>
      <c r="D304" s="16" t="s">
        <v>40</v>
      </c>
      <c r="E304" s="16" t="s">
        <v>94</v>
      </c>
      <c r="F304" s="16" t="s">
        <v>284</v>
      </c>
      <c r="G304" s="35">
        <f>10294.178+35+3108.842</f>
        <v>13438.02</v>
      </c>
    </row>
    <row r="305" spans="1:7" s="17" customFormat="1" ht="25.5">
      <c r="A305" s="36" t="s">
        <v>41</v>
      </c>
      <c r="B305" s="73"/>
      <c r="C305" s="16" t="s">
        <v>96</v>
      </c>
      <c r="D305" s="16" t="s">
        <v>40</v>
      </c>
      <c r="E305" s="16" t="s">
        <v>94</v>
      </c>
      <c r="F305" s="16" t="s">
        <v>180</v>
      </c>
      <c r="G305" s="35">
        <f>G306</f>
        <v>6556.055</v>
      </c>
    </row>
    <row r="306" spans="1:7" s="17" customFormat="1" ht="25.5" customHeight="1">
      <c r="A306" s="36" t="s">
        <v>181</v>
      </c>
      <c r="B306" s="73"/>
      <c r="C306" s="16" t="s">
        <v>96</v>
      </c>
      <c r="D306" s="16" t="s">
        <v>40</v>
      </c>
      <c r="E306" s="16" t="s">
        <v>94</v>
      </c>
      <c r="F306" s="16" t="s">
        <v>182</v>
      </c>
      <c r="G306" s="35">
        <f>5276.655+1279.4</f>
        <v>6556.055</v>
      </c>
    </row>
    <row r="307" spans="1:7" s="17" customFormat="1" ht="25.5" hidden="1">
      <c r="A307" s="34" t="s">
        <v>100</v>
      </c>
      <c r="B307" s="73"/>
      <c r="C307" s="16" t="s">
        <v>96</v>
      </c>
      <c r="D307" s="16" t="s">
        <v>40</v>
      </c>
      <c r="E307" s="77" t="s">
        <v>361</v>
      </c>
      <c r="F307" s="77"/>
      <c r="G307" s="35">
        <f>SUM(G309)</f>
        <v>0</v>
      </c>
    </row>
    <row r="308" spans="1:7" s="17" customFormat="1" ht="25.5" hidden="1">
      <c r="A308" s="36" t="s">
        <v>41</v>
      </c>
      <c r="B308" s="73"/>
      <c r="C308" s="16" t="s">
        <v>96</v>
      </c>
      <c r="D308" s="16" t="s">
        <v>40</v>
      </c>
      <c r="E308" s="77" t="s">
        <v>361</v>
      </c>
      <c r="F308" s="77">
        <v>200</v>
      </c>
      <c r="G308" s="35">
        <f>G309</f>
        <v>0</v>
      </c>
    </row>
    <row r="309" spans="1:7" s="17" customFormat="1" ht="25.5" hidden="1">
      <c r="A309" s="36" t="s">
        <v>181</v>
      </c>
      <c r="B309" s="73"/>
      <c r="C309" s="16" t="s">
        <v>96</v>
      </c>
      <c r="D309" s="16" t="s">
        <v>40</v>
      </c>
      <c r="E309" s="77" t="s">
        <v>361</v>
      </c>
      <c r="F309" s="77">
        <v>240</v>
      </c>
      <c r="G309" s="35">
        <v>0</v>
      </c>
    </row>
    <row r="310" spans="1:7" s="17" customFormat="1" ht="12.75">
      <c r="A310" s="36" t="s">
        <v>43</v>
      </c>
      <c r="B310" s="73"/>
      <c r="C310" s="16" t="s">
        <v>96</v>
      </c>
      <c r="D310" s="16" t="s">
        <v>40</v>
      </c>
      <c r="E310" s="16" t="s">
        <v>94</v>
      </c>
      <c r="F310" s="16" t="s">
        <v>191</v>
      </c>
      <c r="G310" s="35">
        <f>G311</f>
        <v>1</v>
      </c>
    </row>
    <row r="311" spans="1:7" s="17" customFormat="1" ht="12" customHeight="1">
      <c r="A311" s="36" t="s">
        <v>192</v>
      </c>
      <c r="B311" s="73"/>
      <c r="C311" s="16" t="s">
        <v>96</v>
      </c>
      <c r="D311" s="16" t="s">
        <v>40</v>
      </c>
      <c r="E311" s="16" t="s">
        <v>94</v>
      </c>
      <c r="F311" s="16" t="s">
        <v>193</v>
      </c>
      <c r="G311" s="35">
        <v>1</v>
      </c>
    </row>
    <row r="312" spans="1:7" s="17" customFormat="1" ht="25.5" hidden="1">
      <c r="A312" s="34" t="s">
        <v>363</v>
      </c>
      <c r="B312" s="73"/>
      <c r="C312" s="16" t="s">
        <v>96</v>
      </c>
      <c r="D312" s="16" t="s">
        <v>40</v>
      </c>
      <c r="E312" s="77" t="s">
        <v>371</v>
      </c>
      <c r="F312" s="16"/>
      <c r="G312" s="35">
        <v>0</v>
      </c>
    </row>
    <row r="313" spans="1:7" s="17" customFormat="1" ht="25.5" hidden="1">
      <c r="A313" s="36" t="s">
        <v>41</v>
      </c>
      <c r="B313" s="73"/>
      <c r="C313" s="16" t="s">
        <v>96</v>
      </c>
      <c r="D313" s="16" t="s">
        <v>40</v>
      </c>
      <c r="E313" s="77" t="s">
        <v>371</v>
      </c>
      <c r="F313" s="16" t="s">
        <v>180</v>
      </c>
      <c r="G313" s="35">
        <v>0</v>
      </c>
    </row>
    <row r="314" spans="1:7" s="17" customFormat="1" ht="25.5" hidden="1">
      <c r="A314" s="36" t="s">
        <v>181</v>
      </c>
      <c r="B314" s="73"/>
      <c r="C314" s="16" t="s">
        <v>96</v>
      </c>
      <c r="D314" s="16" t="s">
        <v>40</v>
      </c>
      <c r="E314" s="77" t="s">
        <v>371</v>
      </c>
      <c r="F314" s="16" t="s">
        <v>182</v>
      </c>
      <c r="G314" s="35">
        <v>0</v>
      </c>
    </row>
    <row r="315" spans="1:7" s="17" customFormat="1" ht="63.75">
      <c r="A315" s="34" t="s">
        <v>669</v>
      </c>
      <c r="B315" s="73"/>
      <c r="C315" s="16" t="s">
        <v>96</v>
      </c>
      <c r="D315" s="16" t="s">
        <v>40</v>
      </c>
      <c r="E315" s="16" t="s">
        <v>97</v>
      </c>
      <c r="F315" s="16"/>
      <c r="G315" s="35">
        <f>G316</f>
        <v>9915.8</v>
      </c>
    </row>
    <row r="316" spans="1:7" s="17" customFormat="1" ht="63.75">
      <c r="A316" s="36" t="s">
        <v>252</v>
      </c>
      <c r="B316" s="73"/>
      <c r="C316" s="16" t="s">
        <v>96</v>
      </c>
      <c r="D316" s="16" t="s">
        <v>40</v>
      </c>
      <c r="E316" s="16" t="s">
        <v>97</v>
      </c>
      <c r="F316" s="16" t="s">
        <v>187</v>
      </c>
      <c r="G316" s="35">
        <f>G317</f>
        <v>9915.8</v>
      </c>
    </row>
    <row r="317" spans="1:7" s="17" customFormat="1" ht="12.75">
      <c r="A317" s="36" t="s">
        <v>283</v>
      </c>
      <c r="B317" s="73"/>
      <c r="C317" s="16" t="s">
        <v>96</v>
      </c>
      <c r="D317" s="16" t="s">
        <v>40</v>
      </c>
      <c r="E317" s="16" t="s">
        <v>97</v>
      </c>
      <c r="F317" s="16" t="s">
        <v>284</v>
      </c>
      <c r="G317" s="35">
        <f>4957.9+4957.9</f>
        <v>9915.8</v>
      </c>
    </row>
    <row r="318" spans="1:7" s="17" customFormat="1" ht="38.25">
      <c r="A318" s="42" t="s">
        <v>285</v>
      </c>
      <c r="B318" s="75"/>
      <c r="C318" s="61" t="s">
        <v>96</v>
      </c>
      <c r="D318" s="61" t="s">
        <v>40</v>
      </c>
      <c r="E318" s="61" t="s">
        <v>99</v>
      </c>
      <c r="F318" s="61"/>
      <c r="G318" s="33">
        <f>G319</f>
        <v>1541.875</v>
      </c>
    </row>
    <row r="319" spans="1:7" s="17" customFormat="1" ht="25.5">
      <c r="A319" s="34" t="s">
        <v>100</v>
      </c>
      <c r="B319" s="75"/>
      <c r="C319" s="39" t="s">
        <v>96</v>
      </c>
      <c r="D319" s="39" t="s">
        <v>40</v>
      </c>
      <c r="E319" s="39" t="s">
        <v>101</v>
      </c>
      <c r="F319" s="61"/>
      <c r="G319" s="35">
        <f>SUM(G320)</f>
        <v>1541.875</v>
      </c>
    </row>
    <row r="320" spans="1:7" s="17" customFormat="1" ht="12.75">
      <c r="A320" s="34" t="s">
        <v>102</v>
      </c>
      <c r="B320" s="76"/>
      <c r="C320" s="39" t="s">
        <v>96</v>
      </c>
      <c r="D320" s="39" t="s">
        <v>40</v>
      </c>
      <c r="E320" s="39" t="s">
        <v>103</v>
      </c>
      <c r="F320" s="39"/>
      <c r="G320" s="35">
        <f>SUM(G322)</f>
        <v>1541.875</v>
      </c>
    </row>
    <row r="321" spans="1:7" s="17" customFormat="1" ht="25.5">
      <c r="A321" s="36" t="s">
        <v>41</v>
      </c>
      <c r="B321" s="76"/>
      <c r="C321" s="39" t="s">
        <v>96</v>
      </c>
      <c r="D321" s="39" t="s">
        <v>40</v>
      </c>
      <c r="E321" s="39" t="s">
        <v>103</v>
      </c>
      <c r="F321" s="39" t="s">
        <v>180</v>
      </c>
      <c r="G321" s="35">
        <f>G322</f>
        <v>1541.875</v>
      </c>
    </row>
    <row r="322" spans="1:7" s="17" customFormat="1" ht="24" customHeight="1">
      <c r="A322" s="62" t="s">
        <v>181</v>
      </c>
      <c r="B322" s="76"/>
      <c r="C322" s="39" t="s">
        <v>96</v>
      </c>
      <c r="D322" s="39" t="s">
        <v>40</v>
      </c>
      <c r="E322" s="39" t="s">
        <v>103</v>
      </c>
      <c r="F322" s="39" t="s">
        <v>182</v>
      </c>
      <c r="G322" s="35">
        <v>1541.875</v>
      </c>
    </row>
    <row r="323" spans="1:7" s="55" customFormat="1" ht="38.25" hidden="1">
      <c r="A323" s="171" t="s">
        <v>257</v>
      </c>
      <c r="B323" s="74"/>
      <c r="C323" s="19" t="s">
        <v>96</v>
      </c>
      <c r="D323" s="19" t="s">
        <v>40</v>
      </c>
      <c r="E323" s="19" t="s">
        <v>214</v>
      </c>
      <c r="F323" s="19"/>
      <c r="G323" s="30">
        <f>G324</f>
        <v>0</v>
      </c>
    </row>
    <row r="324" spans="1:7" s="55" customFormat="1" ht="12.75" hidden="1">
      <c r="A324" s="174" t="s">
        <v>16</v>
      </c>
      <c r="B324" s="32"/>
      <c r="C324" s="32" t="s">
        <v>96</v>
      </c>
      <c r="D324" s="32" t="s">
        <v>40</v>
      </c>
      <c r="E324" s="32" t="s">
        <v>214</v>
      </c>
      <c r="F324" s="175"/>
      <c r="G324" s="33">
        <f>G325</f>
        <v>0</v>
      </c>
    </row>
    <row r="325" spans="1:7" s="55" customFormat="1" ht="12.75" hidden="1">
      <c r="A325" s="108" t="s">
        <v>16</v>
      </c>
      <c r="B325" s="16"/>
      <c r="C325" s="16" t="s">
        <v>96</v>
      </c>
      <c r="D325" s="16" t="s">
        <v>40</v>
      </c>
      <c r="E325" s="16" t="s">
        <v>215</v>
      </c>
      <c r="F325" s="175"/>
      <c r="G325" s="33">
        <f>G326</f>
        <v>0</v>
      </c>
    </row>
    <row r="326" spans="1:7" s="17" customFormat="1" ht="25.5" hidden="1">
      <c r="A326" s="34" t="s">
        <v>100</v>
      </c>
      <c r="B326" s="73"/>
      <c r="C326" s="16" t="s">
        <v>96</v>
      </c>
      <c r="D326" s="16" t="s">
        <v>40</v>
      </c>
      <c r="E326" s="77" t="s">
        <v>248</v>
      </c>
      <c r="F326" s="77"/>
      <c r="G326" s="35">
        <f>SUM(G328)</f>
        <v>0</v>
      </c>
    </row>
    <row r="327" spans="1:7" s="17" customFormat="1" ht="25.5" hidden="1">
      <c r="A327" s="36" t="s">
        <v>41</v>
      </c>
      <c r="B327" s="73"/>
      <c r="C327" s="16" t="s">
        <v>96</v>
      </c>
      <c r="D327" s="16" t="s">
        <v>40</v>
      </c>
      <c r="E327" s="77" t="s">
        <v>248</v>
      </c>
      <c r="F327" s="77">
        <v>200</v>
      </c>
      <c r="G327" s="35">
        <f>G328</f>
        <v>0</v>
      </c>
    </row>
    <row r="328" spans="1:7" s="17" customFormat="1" ht="25.5" hidden="1">
      <c r="A328" s="36" t="s">
        <v>181</v>
      </c>
      <c r="B328" s="73"/>
      <c r="C328" s="16" t="s">
        <v>96</v>
      </c>
      <c r="D328" s="16" t="s">
        <v>40</v>
      </c>
      <c r="E328" s="77" t="s">
        <v>248</v>
      </c>
      <c r="F328" s="77">
        <v>240</v>
      </c>
      <c r="G328" s="35">
        <v>0</v>
      </c>
    </row>
    <row r="329" spans="1:7" s="17" customFormat="1" ht="38.25" hidden="1">
      <c r="A329" s="171" t="s">
        <v>257</v>
      </c>
      <c r="B329" s="74"/>
      <c r="C329" s="39" t="s">
        <v>96</v>
      </c>
      <c r="D329" s="39" t="s">
        <v>40</v>
      </c>
      <c r="E329" s="19" t="s">
        <v>214</v>
      </c>
      <c r="F329" s="19"/>
      <c r="G329" s="30">
        <f>G330</f>
        <v>0</v>
      </c>
    </row>
    <row r="330" spans="1:7" s="17" customFormat="1" ht="12.75" hidden="1">
      <c r="A330" s="174" t="s">
        <v>16</v>
      </c>
      <c r="B330" s="32"/>
      <c r="C330" s="39" t="s">
        <v>96</v>
      </c>
      <c r="D330" s="39" t="s">
        <v>40</v>
      </c>
      <c r="E330" s="32" t="s">
        <v>214</v>
      </c>
      <c r="F330" s="175"/>
      <c r="G330" s="33">
        <f>G331</f>
        <v>0</v>
      </c>
    </row>
    <row r="331" spans="1:7" s="17" customFormat="1" ht="12.75" hidden="1">
      <c r="A331" s="108" t="s">
        <v>16</v>
      </c>
      <c r="B331" s="16"/>
      <c r="C331" s="39" t="s">
        <v>96</v>
      </c>
      <c r="D331" s="39" t="s">
        <v>40</v>
      </c>
      <c r="E331" s="16" t="s">
        <v>215</v>
      </c>
      <c r="F331" s="175"/>
      <c r="G331" s="33">
        <f>G332</f>
        <v>0</v>
      </c>
    </row>
    <row r="332" spans="1:7" s="17" customFormat="1" ht="25.5" hidden="1">
      <c r="A332" s="34" t="s">
        <v>363</v>
      </c>
      <c r="B332" s="73"/>
      <c r="C332" s="39" t="s">
        <v>96</v>
      </c>
      <c r="D332" s="39" t="s">
        <v>40</v>
      </c>
      <c r="E332" s="77" t="s">
        <v>362</v>
      </c>
      <c r="F332" s="77"/>
      <c r="G332" s="35">
        <f>SUM(G334)</f>
        <v>0</v>
      </c>
    </row>
    <row r="333" spans="1:7" s="17" customFormat="1" ht="25.5" hidden="1">
      <c r="A333" s="36" t="s">
        <v>41</v>
      </c>
      <c r="B333" s="73"/>
      <c r="C333" s="39" t="s">
        <v>96</v>
      </c>
      <c r="D333" s="39" t="s">
        <v>40</v>
      </c>
      <c r="E333" s="77" t="s">
        <v>362</v>
      </c>
      <c r="F333" s="77">
        <v>200</v>
      </c>
      <c r="G333" s="35">
        <f>G334</f>
        <v>0</v>
      </c>
    </row>
    <row r="334" spans="1:7" s="17" customFormat="1" ht="0.75" customHeight="1">
      <c r="A334" s="36" t="s">
        <v>181</v>
      </c>
      <c r="B334" s="73"/>
      <c r="C334" s="39" t="s">
        <v>96</v>
      </c>
      <c r="D334" s="39" t="s">
        <v>40</v>
      </c>
      <c r="E334" s="77" t="s">
        <v>362</v>
      </c>
      <c r="F334" s="77">
        <v>240</v>
      </c>
      <c r="G334" s="35">
        <v>0</v>
      </c>
    </row>
    <row r="335" spans="1:7" s="17" customFormat="1" ht="18.75" customHeight="1">
      <c r="A335" s="22" t="s">
        <v>591</v>
      </c>
      <c r="B335" s="23"/>
      <c r="C335" s="23" t="s">
        <v>242</v>
      </c>
      <c r="D335" s="23"/>
      <c r="E335" s="23"/>
      <c r="F335" s="23"/>
      <c r="G335" s="54">
        <f>G336+G343</f>
        <v>2558.217</v>
      </c>
    </row>
    <row r="336" spans="1:7" s="17" customFormat="1" ht="13.5">
      <c r="A336" s="26" t="s">
        <v>241</v>
      </c>
      <c r="B336" s="27"/>
      <c r="C336" s="27" t="s">
        <v>242</v>
      </c>
      <c r="D336" s="27" t="s">
        <v>40</v>
      </c>
      <c r="E336" s="27"/>
      <c r="F336" s="27"/>
      <c r="G336" s="28">
        <f>G337</f>
        <v>1227.268</v>
      </c>
    </row>
    <row r="337" spans="1:7" s="17" customFormat="1" ht="38.25">
      <c r="A337" s="18" t="s">
        <v>257</v>
      </c>
      <c r="B337" s="27"/>
      <c r="C337" s="19" t="s">
        <v>242</v>
      </c>
      <c r="D337" s="19" t="s">
        <v>40</v>
      </c>
      <c r="E337" s="19" t="s">
        <v>213</v>
      </c>
      <c r="F337" s="27"/>
      <c r="G337" s="30">
        <f>SUM(G338)</f>
        <v>1227.268</v>
      </c>
    </row>
    <row r="338" spans="1:7" s="17" customFormat="1" ht="13.5">
      <c r="A338" s="65" t="s">
        <v>16</v>
      </c>
      <c r="B338" s="27"/>
      <c r="C338" s="32" t="s">
        <v>242</v>
      </c>
      <c r="D338" s="32" t="s">
        <v>40</v>
      </c>
      <c r="E338" s="32" t="s">
        <v>214</v>
      </c>
      <c r="F338" s="27"/>
      <c r="G338" s="33">
        <f>G339</f>
        <v>1227.268</v>
      </c>
    </row>
    <row r="339" spans="1:7" s="17" customFormat="1" ht="13.5">
      <c r="A339" s="68" t="s">
        <v>16</v>
      </c>
      <c r="B339" s="27"/>
      <c r="C339" s="16" t="s">
        <v>242</v>
      </c>
      <c r="D339" s="16" t="s">
        <v>40</v>
      </c>
      <c r="E339" s="16" t="s">
        <v>215</v>
      </c>
      <c r="F339" s="27"/>
      <c r="G339" s="35">
        <f>G340</f>
        <v>1227.268</v>
      </c>
    </row>
    <row r="340" spans="1:7" s="17" customFormat="1" ht="12.75">
      <c r="A340" s="34" t="s">
        <v>237</v>
      </c>
      <c r="B340" s="16"/>
      <c r="C340" s="16" t="s">
        <v>242</v>
      </c>
      <c r="D340" s="16" t="s">
        <v>40</v>
      </c>
      <c r="E340" s="16" t="s">
        <v>238</v>
      </c>
      <c r="F340" s="16"/>
      <c r="G340" s="35">
        <f>G342</f>
        <v>1227.268</v>
      </c>
    </row>
    <row r="341" spans="1:7" s="17" customFormat="1" ht="12.75">
      <c r="A341" s="78" t="s">
        <v>66</v>
      </c>
      <c r="B341" s="16"/>
      <c r="C341" s="16" t="s">
        <v>242</v>
      </c>
      <c r="D341" s="16" t="s">
        <v>40</v>
      </c>
      <c r="E341" s="16" t="s">
        <v>238</v>
      </c>
      <c r="F341" s="16" t="s">
        <v>239</v>
      </c>
      <c r="G341" s="35">
        <f>G342</f>
        <v>1227.268</v>
      </c>
    </row>
    <row r="342" spans="1:7" s="17" customFormat="1" ht="25.5">
      <c r="A342" s="79" t="s">
        <v>286</v>
      </c>
      <c r="B342" s="16"/>
      <c r="C342" s="16" t="s">
        <v>242</v>
      </c>
      <c r="D342" s="16" t="s">
        <v>40</v>
      </c>
      <c r="E342" s="16" t="s">
        <v>238</v>
      </c>
      <c r="F342" s="16" t="s">
        <v>240</v>
      </c>
      <c r="G342" s="35">
        <v>1227.268</v>
      </c>
    </row>
    <row r="343" spans="1:7" s="17" customFormat="1" ht="22.5" customHeight="1">
      <c r="A343" s="26" t="s">
        <v>477</v>
      </c>
      <c r="B343" s="27"/>
      <c r="C343" s="27" t="s">
        <v>242</v>
      </c>
      <c r="D343" s="27" t="s">
        <v>57</v>
      </c>
      <c r="E343" s="27"/>
      <c r="F343" s="27"/>
      <c r="G343" s="28">
        <f>G344</f>
        <v>1330.949</v>
      </c>
    </row>
    <row r="344" spans="1:7" s="17" customFormat="1" ht="75.75" customHeight="1">
      <c r="A344" s="119" t="s">
        <v>369</v>
      </c>
      <c r="B344" s="27"/>
      <c r="C344" s="19" t="s">
        <v>242</v>
      </c>
      <c r="D344" s="19" t="s">
        <v>57</v>
      </c>
      <c r="E344" s="19" t="s">
        <v>59</v>
      </c>
      <c r="F344" s="27"/>
      <c r="G344" s="30">
        <f>G347</f>
        <v>1330.949</v>
      </c>
    </row>
    <row r="345" spans="1:7" s="17" customFormat="1" ht="67.5" customHeight="1" hidden="1">
      <c r="A345" s="31" t="s">
        <v>358</v>
      </c>
      <c r="B345" s="27"/>
      <c r="C345" s="16" t="s">
        <v>242</v>
      </c>
      <c r="D345" s="16" t="s">
        <v>69</v>
      </c>
      <c r="E345" s="32" t="s">
        <v>61</v>
      </c>
      <c r="F345" s="27"/>
      <c r="G345" s="33">
        <v>0</v>
      </c>
    </row>
    <row r="346" spans="1:7" s="17" customFormat="1" ht="68.25" customHeight="1" hidden="1">
      <c r="A346" s="34" t="s">
        <v>359</v>
      </c>
      <c r="B346" s="27"/>
      <c r="C346" s="16" t="s">
        <v>242</v>
      </c>
      <c r="D346" s="16" t="s">
        <v>69</v>
      </c>
      <c r="E346" s="16" t="s">
        <v>63</v>
      </c>
      <c r="F346" s="16"/>
      <c r="G346" s="35">
        <v>0</v>
      </c>
    </row>
    <row r="347" spans="1:7" s="17" customFormat="1" ht="42" customHeight="1">
      <c r="A347" s="34" t="s">
        <v>370</v>
      </c>
      <c r="B347" s="16"/>
      <c r="C347" s="16" t="s">
        <v>242</v>
      </c>
      <c r="D347" s="16" t="s">
        <v>57</v>
      </c>
      <c r="E347" s="16" t="s">
        <v>457</v>
      </c>
      <c r="F347" s="16"/>
      <c r="G347" s="35">
        <f>G348</f>
        <v>1330.949</v>
      </c>
    </row>
    <row r="348" spans="1:7" s="17" customFormat="1" ht="20.25" customHeight="1">
      <c r="A348" s="78" t="s">
        <v>66</v>
      </c>
      <c r="B348" s="16"/>
      <c r="C348" s="16" t="s">
        <v>242</v>
      </c>
      <c r="D348" s="16" t="s">
        <v>57</v>
      </c>
      <c r="E348" s="16" t="s">
        <v>457</v>
      </c>
      <c r="F348" s="16" t="s">
        <v>239</v>
      </c>
      <c r="G348" s="35">
        <f>G349</f>
        <v>1330.949</v>
      </c>
    </row>
    <row r="349" spans="1:7" s="17" customFormat="1" ht="28.5" customHeight="1">
      <c r="A349" s="78" t="s">
        <v>67</v>
      </c>
      <c r="B349" s="16"/>
      <c r="C349" s="16" t="s">
        <v>242</v>
      </c>
      <c r="D349" s="16" t="s">
        <v>57</v>
      </c>
      <c r="E349" s="16" t="s">
        <v>457</v>
      </c>
      <c r="F349" s="16" t="s">
        <v>240</v>
      </c>
      <c r="G349" s="35">
        <v>1330.949</v>
      </c>
    </row>
    <row r="350" spans="1:7" s="17" customFormat="1" ht="75" customHeight="1" hidden="1">
      <c r="A350" s="31" t="s">
        <v>70</v>
      </c>
      <c r="B350" s="32"/>
      <c r="C350" s="32" t="s">
        <v>242</v>
      </c>
      <c r="D350" s="32" t="s">
        <v>69</v>
      </c>
      <c r="E350" s="32" t="s">
        <v>71</v>
      </c>
      <c r="F350" s="32"/>
      <c r="G350" s="33">
        <f>G351</f>
        <v>0</v>
      </c>
    </row>
    <row r="351" spans="1:7" s="17" customFormat="1" ht="33.75" customHeight="1" hidden="1">
      <c r="A351" s="108" t="s">
        <v>72</v>
      </c>
      <c r="B351" s="16"/>
      <c r="C351" s="16" t="s">
        <v>242</v>
      </c>
      <c r="D351" s="16" t="s">
        <v>69</v>
      </c>
      <c r="E351" s="16" t="s">
        <v>73</v>
      </c>
      <c r="F351" s="16"/>
      <c r="G351" s="35">
        <f>G352</f>
        <v>0</v>
      </c>
    </row>
    <row r="352" spans="1:7" s="17" customFormat="1" ht="33.75" customHeight="1" hidden="1">
      <c r="A352" s="109" t="s">
        <v>74</v>
      </c>
      <c r="B352" s="16"/>
      <c r="C352" s="16" t="s">
        <v>242</v>
      </c>
      <c r="D352" s="16" t="s">
        <v>69</v>
      </c>
      <c r="E352" s="16" t="s">
        <v>75</v>
      </c>
      <c r="F352" s="16"/>
      <c r="G352" s="35">
        <f>G353</f>
        <v>0</v>
      </c>
    </row>
    <row r="353" spans="1:7" s="17" customFormat="1" ht="28.5" customHeight="1" hidden="1">
      <c r="A353" s="36" t="s">
        <v>66</v>
      </c>
      <c r="B353" s="16"/>
      <c r="C353" s="16" t="s">
        <v>242</v>
      </c>
      <c r="D353" s="16" t="s">
        <v>69</v>
      </c>
      <c r="E353" s="16" t="s">
        <v>75</v>
      </c>
      <c r="F353" s="16" t="s">
        <v>239</v>
      </c>
      <c r="G353" s="35">
        <f>G354</f>
        <v>0</v>
      </c>
    </row>
    <row r="354" spans="1:7" s="17" customFormat="1" ht="28.5" customHeight="1" hidden="1">
      <c r="A354" s="36" t="s">
        <v>286</v>
      </c>
      <c r="B354" s="16"/>
      <c r="C354" s="16" t="s">
        <v>242</v>
      </c>
      <c r="D354" s="16" t="s">
        <v>69</v>
      </c>
      <c r="E354" s="16" t="s">
        <v>75</v>
      </c>
      <c r="F354" s="16" t="s">
        <v>240</v>
      </c>
      <c r="G354" s="35">
        <v>0</v>
      </c>
    </row>
    <row r="355" spans="1:7" s="17" customFormat="1" ht="21" customHeight="1">
      <c r="A355" s="22" t="s">
        <v>287</v>
      </c>
      <c r="B355" s="23"/>
      <c r="C355" s="23" t="s">
        <v>39</v>
      </c>
      <c r="D355" s="23"/>
      <c r="E355" s="23"/>
      <c r="F355" s="23"/>
      <c r="G355" s="54">
        <f>G356</f>
        <v>30365.195</v>
      </c>
    </row>
    <row r="356" spans="1:7" s="17" customFormat="1" ht="13.5">
      <c r="A356" s="58" t="s">
        <v>38</v>
      </c>
      <c r="B356" s="76"/>
      <c r="C356" s="59" t="s">
        <v>39</v>
      </c>
      <c r="D356" s="59" t="s">
        <v>40</v>
      </c>
      <c r="E356" s="57"/>
      <c r="F356" s="57"/>
      <c r="G356" s="28">
        <f>G357</f>
        <v>30365.195</v>
      </c>
    </row>
    <row r="357" spans="1:7" s="17" customFormat="1" ht="38.25">
      <c r="A357" s="18" t="s">
        <v>28</v>
      </c>
      <c r="B357" s="73"/>
      <c r="C357" s="19" t="s">
        <v>39</v>
      </c>
      <c r="D357" s="19" t="s">
        <v>40</v>
      </c>
      <c r="E357" s="19" t="s">
        <v>29</v>
      </c>
      <c r="F357" s="19"/>
      <c r="G357" s="30">
        <f>G358+G375+G367</f>
        <v>30365.195</v>
      </c>
    </row>
    <row r="358" spans="1:7" s="17" customFormat="1" ht="38.25">
      <c r="A358" s="31" t="s">
        <v>30</v>
      </c>
      <c r="B358" s="74"/>
      <c r="C358" s="32" t="s">
        <v>39</v>
      </c>
      <c r="D358" s="32" t="s">
        <v>40</v>
      </c>
      <c r="E358" s="32" t="s">
        <v>31</v>
      </c>
      <c r="F358" s="32"/>
      <c r="G358" s="33">
        <f>SUM(G359)</f>
        <v>25843.195</v>
      </c>
    </row>
    <row r="359" spans="1:7" s="17" customFormat="1" ht="25.5">
      <c r="A359" s="34" t="s">
        <v>32</v>
      </c>
      <c r="B359" s="74"/>
      <c r="C359" s="16" t="s">
        <v>39</v>
      </c>
      <c r="D359" s="16" t="s">
        <v>40</v>
      </c>
      <c r="E359" s="16" t="s">
        <v>33</v>
      </c>
      <c r="F359" s="32"/>
      <c r="G359" s="35">
        <f>G360</f>
        <v>25843.195</v>
      </c>
    </row>
    <row r="360" spans="1:7" s="17" customFormat="1" ht="25.5">
      <c r="A360" s="34" t="s">
        <v>34</v>
      </c>
      <c r="B360" s="73"/>
      <c r="C360" s="16" t="s">
        <v>39</v>
      </c>
      <c r="D360" s="16" t="s">
        <v>40</v>
      </c>
      <c r="E360" s="16" t="s">
        <v>35</v>
      </c>
      <c r="F360" s="16"/>
      <c r="G360" s="35">
        <f>G362+G364+G366</f>
        <v>25843.195</v>
      </c>
    </row>
    <row r="361" spans="1:7" s="17" customFormat="1" ht="63.75">
      <c r="A361" s="36" t="s">
        <v>252</v>
      </c>
      <c r="B361" s="73"/>
      <c r="C361" s="16" t="s">
        <v>39</v>
      </c>
      <c r="D361" s="16" t="s">
        <v>40</v>
      </c>
      <c r="E361" s="16" t="s">
        <v>35</v>
      </c>
      <c r="F361" s="16" t="s">
        <v>187</v>
      </c>
      <c r="G361" s="80">
        <f>G362</f>
        <v>14842.5</v>
      </c>
    </row>
    <row r="362" spans="1:7" s="17" customFormat="1" ht="12.75">
      <c r="A362" s="36" t="s">
        <v>283</v>
      </c>
      <c r="B362" s="73"/>
      <c r="C362" s="16" t="s">
        <v>39</v>
      </c>
      <c r="D362" s="16" t="s">
        <v>40</v>
      </c>
      <c r="E362" s="16" t="s">
        <v>35</v>
      </c>
      <c r="F362" s="16" t="s">
        <v>284</v>
      </c>
      <c r="G362" s="80">
        <v>14842.5</v>
      </c>
    </row>
    <row r="363" spans="1:7" s="17" customFormat="1" ht="25.5">
      <c r="A363" s="36" t="s">
        <v>41</v>
      </c>
      <c r="B363" s="73"/>
      <c r="C363" s="16" t="s">
        <v>39</v>
      </c>
      <c r="D363" s="16" t="s">
        <v>40</v>
      </c>
      <c r="E363" s="16" t="s">
        <v>35</v>
      </c>
      <c r="F363" s="16" t="s">
        <v>180</v>
      </c>
      <c r="G363" s="80">
        <f>G364</f>
        <v>10955.695</v>
      </c>
    </row>
    <row r="364" spans="1:7" s="17" customFormat="1" ht="25.5">
      <c r="A364" s="36" t="s">
        <v>181</v>
      </c>
      <c r="B364" s="73"/>
      <c r="C364" s="16" t="s">
        <v>39</v>
      </c>
      <c r="D364" s="16" t="s">
        <v>40</v>
      </c>
      <c r="E364" s="16" t="s">
        <v>35</v>
      </c>
      <c r="F364" s="16" t="s">
        <v>182</v>
      </c>
      <c r="G364" s="80">
        <f>9287.895+1667.8</f>
        <v>10955.695</v>
      </c>
    </row>
    <row r="365" spans="1:7" s="17" customFormat="1" ht="12.75">
      <c r="A365" s="36" t="s">
        <v>43</v>
      </c>
      <c r="B365" s="73"/>
      <c r="C365" s="16" t="s">
        <v>39</v>
      </c>
      <c r="D365" s="16" t="s">
        <v>40</v>
      </c>
      <c r="E365" s="16" t="s">
        <v>35</v>
      </c>
      <c r="F365" s="16" t="s">
        <v>288</v>
      </c>
      <c r="G365" s="80">
        <f>G366</f>
        <v>45</v>
      </c>
    </row>
    <row r="366" spans="1:7" s="17" customFormat="1" ht="12.75">
      <c r="A366" s="36" t="s">
        <v>192</v>
      </c>
      <c r="B366" s="73"/>
      <c r="C366" s="16" t="s">
        <v>39</v>
      </c>
      <c r="D366" s="16" t="s">
        <v>40</v>
      </c>
      <c r="E366" s="16" t="s">
        <v>35</v>
      </c>
      <c r="F366" s="16" t="s">
        <v>193</v>
      </c>
      <c r="G366" s="80">
        <v>45</v>
      </c>
    </row>
    <row r="367" spans="1:7" s="17" customFormat="1" ht="38.25">
      <c r="A367" s="203" t="s">
        <v>341</v>
      </c>
      <c r="B367" s="73"/>
      <c r="C367" s="32" t="s">
        <v>336</v>
      </c>
      <c r="D367" s="32" t="s">
        <v>40</v>
      </c>
      <c r="E367" s="32" t="s">
        <v>337</v>
      </c>
      <c r="F367" s="16"/>
      <c r="G367" s="80">
        <f>G368</f>
        <v>3872</v>
      </c>
    </row>
    <row r="368" spans="1:7" s="17" customFormat="1" ht="25.5">
      <c r="A368" s="202" t="s">
        <v>342</v>
      </c>
      <c r="B368" s="73"/>
      <c r="C368" s="16" t="s">
        <v>39</v>
      </c>
      <c r="D368" s="16" t="s">
        <v>40</v>
      </c>
      <c r="E368" s="16" t="s">
        <v>338</v>
      </c>
      <c r="F368" s="16"/>
      <c r="G368" s="80">
        <f>G369+G372</f>
        <v>3872</v>
      </c>
    </row>
    <row r="369" spans="1:7" s="17" customFormat="1" ht="30" customHeight="1" hidden="1">
      <c r="A369" s="202" t="s">
        <v>343</v>
      </c>
      <c r="B369" s="73"/>
      <c r="C369" s="16" t="s">
        <v>336</v>
      </c>
      <c r="D369" s="16" t="s">
        <v>40</v>
      </c>
      <c r="E369" s="16" t="s">
        <v>339</v>
      </c>
      <c r="F369" s="16"/>
      <c r="G369" s="80">
        <f>G370</f>
        <v>0</v>
      </c>
    </row>
    <row r="370" spans="1:7" s="17" customFormat="1" ht="29.25" customHeight="1" hidden="1">
      <c r="A370" s="202" t="s">
        <v>276</v>
      </c>
      <c r="B370" s="73"/>
      <c r="C370" s="16" t="s">
        <v>39</v>
      </c>
      <c r="D370" s="16" t="s">
        <v>40</v>
      </c>
      <c r="E370" s="16" t="s">
        <v>339</v>
      </c>
      <c r="F370" s="16" t="s">
        <v>274</v>
      </c>
      <c r="G370" s="80">
        <f>G371</f>
        <v>0</v>
      </c>
    </row>
    <row r="371" spans="1:7" s="17" customFormat="1" ht="18" customHeight="1" hidden="1">
      <c r="A371" s="202" t="s">
        <v>145</v>
      </c>
      <c r="B371" s="73"/>
      <c r="C371" s="16" t="s">
        <v>39</v>
      </c>
      <c r="D371" s="16" t="s">
        <v>40</v>
      </c>
      <c r="E371" s="16" t="s">
        <v>339</v>
      </c>
      <c r="F371" s="16" t="s">
        <v>275</v>
      </c>
      <c r="G371" s="80">
        <v>0</v>
      </c>
    </row>
    <row r="372" spans="1:7" s="17" customFormat="1" ht="29.25" customHeight="1">
      <c r="A372" s="202" t="s">
        <v>344</v>
      </c>
      <c r="B372" s="73"/>
      <c r="C372" s="16" t="s">
        <v>39</v>
      </c>
      <c r="D372" s="16" t="s">
        <v>40</v>
      </c>
      <c r="E372" s="16" t="s">
        <v>340</v>
      </c>
      <c r="F372" s="16"/>
      <c r="G372" s="80">
        <f>G373</f>
        <v>3872</v>
      </c>
    </row>
    <row r="373" spans="1:7" s="17" customFormat="1" ht="29.25" customHeight="1">
      <c r="A373" s="202" t="s">
        <v>276</v>
      </c>
      <c r="B373" s="73"/>
      <c r="C373" s="16" t="s">
        <v>39</v>
      </c>
      <c r="D373" s="16" t="s">
        <v>40</v>
      </c>
      <c r="E373" s="16" t="s">
        <v>340</v>
      </c>
      <c r="F373" s="16" t="s">
        <v>274</v>
      </c>
      <c r="G373" s="80">
        <f>G374</f>
        <v>3872</v>
      </c>
    </row>
    <row r="374" spans="1:7" s="17" customFormat="1" ht="18.75" customHeight="1">
      <c r="A374" s="202" t="s">
        <v>145</v>
      </c>
      <c r="B374" s="73"/>
      <c r="C374" s="16" t="s">
        <v>39</v>
      </c>
      <c r="D374" s="16" t="s">
        <v>40</v>
      </c>
      <c r="E374" s="16" t="s">
        <v>340</v>
      </c>
      <c r="F374" s="16" t="s">
        <v>275</v>
      </c>
      <c r="G374" s="80">
        <v>3872</v>
      </c>
    </row>
    <row r="375" spans="1:7" s="17" customFormat="1" ht="38.25">
      <c r="A375" s="31" t="s">
        <v>289</v>
      </c>
      <c r="B375" s="74"/>
      <c r="C375" s="32" t="s">
        <v>39</v>
      </c>
      <c r="D375" s="61" t="s">
        <v>40</v>
      </c>
      <c r="E375" s="32" t="s">
        <v>46</v>
      </c>
      <c r="F375" s="32"/>
      <c r="G375" s="33">
        <f>G376</f>
        <v>650</v>
      </c>
    </row>
    <row r="376" spans="1:7" s="17" customFormat="1" ht="38.25">
      <c r="A376" s="34" t="s">
        <v>47</v>
      </c>
      <c r="B376" s="74"/>
      <c r="C376" s="16" t="s">
        <v>39</v>
      </c>
      <c r="D376" s="39" t="s">
        <v>40</v>
      </c>
      <c r="E376" s="16" t="s">
        <v>48</v>
      </c>
      <c r="F376" s="32"/>
      <c r="G376" s="35">
        <f>SUM(G377)</f>
        <v>650</v>
      </c>
    </row>
    <row r="377" spans="1:7" s="17" customFormat="1" ht="25.5">
      <c r="A377" s="34" t="s">
        <v>49</v>
      </c>
      <c r="B377" s="73"/>
      <c r="C377" s="16" t="s">
        <v>39</v>
      </c>
      <c r="D377" s="39" t="s">
        <v>40</v>
      </c>
      <c r="E377" s="16" t="s">
        <v>50</v>
      </c>
      <c r="F377" s="16"/>
      <c r="G377" s="35">
        <f>G379</f>
        <v>650</v>
      </c>
    </row>
    <row r="378" spans="1:7" s="17" customFormat="1" ht="25.5">
      <c r="A378" s="36" t="s">
        <v>41</v>
      </c>
      <c r="B378" s="73"/>
      <c r="C378" s="16" t="s">
        <v>39</v>
      </c>
      <c r="D378" s="39" t="s">
        <v>40</v>
      </c>
      <c r="E378" s="16" t="s">
        <v>50</v>
      </c>
      <c r="F378" s="16" t="s">
        <v>180</v>
      </c>
      <c r="G378" s="35">
        <f>G379</f>
        <v>650</v>
      </c>
    </row>
    <row r="379" spans="1:7" s="17" customFormat="1" ht="24.75" customHeight="1">
      <c r="A379" s="36" t="s">
        <v>181</v>
      </c>
      <c r="B379" s="73"/>
      <c r="C379" s="16" t="s">
        <v>39</v>
      </c>
      <c r="D379" s="39" t="s">
        <v>40</v>
      </c>
      <c r="E379" s="16" t="s">
        <v>50</v>
      </c>
      <c r="F379" s="16" t="s">
        <v>182</v>
      </c>
      <c r="G379" s="35">
        <v>650</v>
      </c>
    </row>
    <row r="380" spans="1:7" s="17" customFormat="1" ht="18" customHeight="1" hidden="1">
      <c r="A380" s="81" t="s">
        <v>290</v>
      </c>
      <c r="B380" s="82"/>
      <c r="C380" s="83" t="s">
        <v>58</v>
      </c>
      <c r="D380" s="83"/>
      <c r="E380" s="84"/>
      <c r="F380" s="83"/>
      <c r="G380" s="85">
        <f>G382</f>
        <v>0</v>
      </c>
    </row>
    <row r="381" spans="1:7" s="17" customFormat="1" ht="12.75" hidden="1">
      <c r="A381" s="86" t="s">
        <v>245</v>
      </c>
      <c r="B381" s="76"/>
      <c r="C381" s="87" t="s">
        <v>58</v>
      </c>
      <c r="D381" s="87" t="s">
        <v>148</v>
      </c>
      <c r="E381" s="88"/>
      <c r="F381" s="89"/>
      <c r="G381" s="176">
        <f>SUM(G382)</f>
        <v>0</v>
      </c>
    </row>
    <row r="382" spans="1:7" s="17" customFormat="1" ht="40.5" hidden="1">
      <c r="A382" s="90" t="s">
        <v>257</v>
      </c>
      <c r="B382" s="74"/>
      <c r="C382" s="91" t="s">
        <v>58</v>
      </c>
      <c r="D382" s="91" t="s">
        <v>148</v>
      </c>
      <c r="E382" s="92" t="s">
        <v>213</v>
      </c>
      <c r="F382" s="91"/>
      <c r="G382" s="177">
        <f>G383</f>
        <v>0</v>
      </c>
    </row>
    <row r="383" spans="1:7" s="17" customFormat="1" ht="12.75" hidden="1">
      <c r="A383" s="65" t="s">
        <v>16</v>
      </c>
      <c r="B383" s="74"/>
      <c r="C383" s="93" t="s">
        <v>58</v>
      </c>
      <c r="D383" s="93" t="s">
        <v>148</v>
      </c>
      <c r="E383" s="94" t="s">
        <v>214</v>
      </c>
      <c r="F383" s="93"/>
      <c r="G383" s="178">
        <f>SUM(G384)</f>
        <v>0</v>
      </c>
    </row>
    <row r="384" spans="1:7" s="17" customFormat="1" ht="12.75" hidden="1">
      <c r="A384" s="68" t="s">
        <v>16</v>
      </c>
      <c r="B384" s="73"/>
      <c r="C384" s="95" t="s">
        <v>58</v>
      </c>
      <c r="D384" s="95" t="s">
        <v>148</v>
      </c>
      <c r="E384" s="96" t="s">
        <v>215</v>
      </c>
      <c r="F384" s="87"/>
      <c r="G384" s="179">
        <f>G385</f>
        <v>0</v>
      </c>
    </row>
    <row r="385" spans="1:7" s="17" customFormat="1" ht="38.25" hidden="1">
      <c r="A385" s="97" t="s">
        <v>291</v>
      </c>
      <c r="B385" s="73"/>
      <c r="C385" s="95" t="s">
        <v>58</v>
      </c>
      <c r="D385" s="95" t="s">
        <v>148</v>
      </c>
      <c r="E385" s="96" t="s">
        <v>244</v>
      </c>
      <c r="F385" s="95"/>
      <c r="G385" s="179">
        <f>G387</f>
        <v>0</v>
      </c>
    </row>
    <row r="386" spans="1:7" s="17" customFormat="1" ht="25.5" hidden="1">
      <c r="A386" s="36" t="s">
        <v>41</v>
      </c>
      <c r="B386" s="73"/>
      <c r="C386" s="95" t="s">
        <v>58</v>
      </c>
      <c r="D386" s="95" t="s">
        <v>148</v>
      </c>
      <c r="E386" s="96" t="s">
        <v>244</v>
      </c>
      <c r="F386" s="95" t="s">
        <v>180</v>
      </c>
      <c r="G386" s="179">
        <f>G387</f>
        <v>0</v>
      </c>
    </row>
    <row r="387" spans="1:7" s="17" customFormat="1" ht="24.75" customHeight="1" hidden="1">
      <c r="A387" s="36" t="s">
        <v>181</v>
      </c>
      <c r="B387" s="73"/>
      <c r="C387" s="95" t="s">
        <v>58</v>
      </c>
      <c r="D387" s="95" t="s">
        <v>148</v>
      </c>
      <c r="E387" s="96" t="s">
        <v>244</v>
      </c>
      <c r="F387" s="95" t="s">
        <v>182</v>
      </c>
      <c r="G387" s="179">
        <v>0</v>
      </c>
    </row>
    <row r="388" spans="1:7" s="17" customFormat="1" ht="38.25" hidden="1">
      <c r="A388" s="201" t="s">
        <v>335</v>
      </c>
      <c r="B388" s="19" t="s">
        <v>329</v>
      </c>
      <c r="C388" s="16"/>
      <c r="D388" s="16"/>
      <c r="E388" s="16"/>
      <c r="F388" s="16"/>
      <c r="G388" s="30">
        <f>G389</f>
        <v>0</v>
      </c>
    </row>
    <row r="389" spans="1:7" s="17" customFormat="1" ht="13.5" hidden="1">
      <c r="A389" s="198" t="s">
        <v>311</v>
      </c>
      <c r="B389" s="199"/>
      <c r="C389" s="199" t="s">
        <v>40</v>
      </c>
      <c r="D389" s="199"/>
      <c r="E389" s="199"/>
      <c r="F389" s="199"/>
      <c r="G389" s="200">
        <f>G390</f>
        <v>0</v>
      </c>
    </row>
    <row r="390" spans="1:7" s="17" customFormat="1" ht="38.25" hidden="1">
      <c r="A390" s="171" t="s">
        <v>333</v>
      </c>
      <c r="B390" s="19"/>
      <c r="C390" s="19" t="s">
        <v>40</v>
      </c>
      <c r="D390" s="19" t="s">
        <v>85</v>
      </c>
      <c r="E390" s="19" t="s">
        <v>213</v>
      </c>
      <c r="F390" s="19"/>
      <c r="G390" s="30">
        <f>G391</f>
        <v>0</v>
      </c>
    </row>
    <row r="391" spans="1:7" s="17" customFormat="1" ht="13.5" hidden="1">
      <c r="A391" s="31" t="s">
        <v>16</v>
      </c>
      <c r="B391" s="27"/>
      <c r="C391" s="32" t="s">
        <v>40</v>
      </c>
      <c r="D391" s="32" t="s">
        <v>85</v>
      </c>
      <c r="E391" s="32" t="s">
        <v>214</v>
      </c>
      <c r="F391" s="27"/>
      <c r="G391" s="33">
        <f>SUM(G392)</f>
        <v>0</v>
      </c>
    </row>
    <row r="392" spans="1:7" s="17" customFormat="1" ht="12.75" hidden="1">
      <c r="A392" s="34" t="s">
        <v>16</v>
      </c>
      <c r="B392" s="19"/>
      <c r="C392" s="16" t="s">
        <v>40</v>
      </c>
      <c r="D392" s="16" t="s">
        <v>85</v>
      </c>
      <c r="E392" s="16" t="s">
        <v>215</v>
      </c>
      <c r="F392" s="19"/>
      <c r="G392" s="35">
        <f>SUM(G393)</f>
        <v>0</v>
      </c>
    </row>
    <row r="393" spans="1:7" s="17" customFormat="1" ht="25.5" hidden="1">
      <c r="A393" s="34" t="s">
        <v>332</v>
      </c>
      <c r="B393" s="16"/>
      <c r="C393" s="16" t="s">
        <v>40</v>
      </c>
      <c r="D393" s="16" t="s">
        <v>85</v>
      </c>
      <c r="E393" s="16" t="s">
        <v>310</v>
      </c>
      <c r="F393" s="19"/>
      <c r="G393" s="35">
        <f>G395</f>
        <v>0</v>
      </c>
    </row>
    <row r="394" spans="1:7" s="17" customFormat="1" ht="12.75" hidden="1">
      <c r="A394" s="36" t="s">
        <v>2</v>
      </c>
      <c r="B394" s="16"/>
      <c r="C394" s="16" t="s">
        <v>40</v>
      </c>
      <c r="D394" s="16" t="s">
        <v>85</v>
      </c>
      <c r="E394" s="16" t="s">
        <v>310</v>
      </c>
      <c r="F394" s="16" t="s">
        <v>191</v>
      </c>
      <c r="G394" s="35">
        <f>G395</f>
        <v>0</v>
      </c>
    </row>
    <row r="395" spans="1:7" s="17" customFormat="1" ht="12.75" hidden="1">
      <c r="A395" s="36" t="s">
        <v>331</v>
      </c>
      <c r="B395" s="16"/>
      <c r="C395" s="16" t="s">
        <v>40</v>
      </c>
      <c r="D395" s="16" t="s">
        <v>85</v>
      </c>
      <c r="E395" s="16" t="s">
        <v>310</v>
      </c>
      <c r="F395" s="16" t="s">
        <v>330</v>
      </c>
      <c r="G395" s="35">
        <v>0</v>
      </c>
    </row>
    <row r="396" spans="1:7" s="21" customFormat="1" ht="0.75" customHeight="1" hidden="1">
      <c r="A396" s="18" t="s">
        <v>308</v>
      </c>
      <c r="B396" s="19" t="s">
        <v>307</v>
      </c>
      <c r="C396" s="16"/>
      <c r="D396" s="16"/>
      <c r="E396" s="16"/>
      <c r="F396" s="16"/>
      <c r="G396" s="20">
        <f>G397</f>
        <v>0</v>
      </c>
    </row>
    <row r="397" spans="1:7" s="21" customFormat="1" ht="18.75" customHeight="1" hidden="1">
      <c r="A397" s="22" t="s">
        <v>250</v>
      </c>
      <c r="B397" s="23"/>
      <c r="C397" s="23" t="s">
        <v>40</v>
      </c>
      <c r="D397" s="24"/>
      <c r="E397" s="24"/>
      <c r="F397" s="24"/>
      <c r="G397" s="25">
        <f>G398</f>
        <v>0</v>
      </c>
    </row>
    <row r="398" spans="1:7" s="29" customFormat="1" ht="27" hidden="1">
      <c r="A398" s="26" t="s">
        <v>321</v>
      </c>
      <c r="B398" s="27"/>
      <c r="C398" s="27" t="s">
        <v>40</v>
      </c>
      <c r="D398" s="27" t="s">
        <v>148</v>
      </c>
      <c r="E398" s="27"/>
      <c r="F398" s="27"/>
      <c r="G398" s="28">
        <f>G399+G405+G407</f>
        <v>0</v>
      </c>
    </row>
    <row r="399" spans="1:7" s="29" customFormat="1" ht="57" customHeight="1" hidden="1">
      <c r="A399" s="18" t="s">
        <v>12</v>
      </c>
      <c r="B399" s="19"/>
      <c r="C399" s="19" t="s">
        <v>40</v>
      </c>
      <c r="D399" s="19" t="s">
        <v>148</v>
      </c>
      <c r="E399" s="19" t="s">
        <v>13</v>
      </c>
      <c r="F399" s="19"/>
      <c r="G399" s="30">
        <f>G400</f>
        <v>0</v>
      </c>
    </row>
    <row r="400" spans="1:7" s="29" customFormat="1" ht="32.25" customHeight="1" hidden="1">
      <c r="A400" s="31" t="s">
        <v>322</v>
      </c>
      <c r="B400" s="32"/>
      <c r="C400" s="32" t="s">
        <v>40</v>
      </c>
      <c r="D400" s="32" t="s">
        <v>148</v>
      </c>
      <c r="E400" s="32" t="s">
        <v>302</v>
      </c>
      <c r="F400" s="32"/>
      <c r="G400" s="33">
        <f>SUM(G401)</f>
        <v>0</v>
      </c>
    </row>
    <row r="401" spans="1:7" s="29" customFormat="1" ht="19.5" customHeight="1" hidden="1">
      <c r="A401" s="34" t="s">
        <v>16</v>
      </c>
      <c r="B401" s="19"/>
      <c r="C401" s="16" t="s">
        <v>40</v>
      </c>
      <c r="D401" s="16" t="s">
        <v>148</v>
      </c>
      <c r="E401" s="16" t="s">
        <v>303</v>
      </c>
      <c r="F401" s="19"/>
      <c r="G401" s="35">
        <f>G402</f>
        <v>0</v>
      </c>
    </row>
    <row r="402" spans="1:7" s="21" customFormat="1" ht="19.5" customHeight="1" hidden="1">
      <c r="A402" s="34" t="s">
        <v>322</v>
      </c>
      <c r="B402" s="16"/>
      <c r="C402" s="16" t="s">
        <v>40</v>
      </c>
      <c r="D402" s="16" t="s">
        <v>148</v>
      </c>
      <c r="E402" s="16" t="s">
        <v>304</v>
      </c>
      <c r="F402" s="19"/>
      <c r="G402" s="35">
        <f>G403</f>
        <v>0</v>
      </c>
    </row>
    <row r="403" spans="1:7" s="21" customFormat="1" ht="63.75" hidden="1">
      <c r="A403" s="36" t="s">
        <v>252</v>
      </c>
      <c r="B403" s="16"/>
      <c r="C403" s="16" t="s">
        <v>40</v>
      </c>
      <c r="D403" s="16" t="s">
        <v>148</v>
      </c>
      <c r="E403" s="16" t="s">
        <v>304</v>
      </c>
      <c r="F403" s="16" t="s">
        <v>187</v>
      </c>
      <c r="G403" s="35">
        <f>G404</f>
        <v>0</v>
      </c>
    </row>
    <row r="404" spans="1:7" s="21" customFormat="1" ht="25.5" hidden="1">
      <c r="A404" s="36" t="s">
        <v>188</v>
      </c>
      <c r="B404" s="16"/>
      <c r="C404" s="16" t="s">
        <v>40</v>
      </c>
      <c r="D404" s="16" t="s">
        <v>148</v>
      </c>
      <c r="E404" s="16" t="s">
        <v>304</v>
      </c>
      <c r="F404" s="16" t="s">
        <v>189</v>
      </c>
      <c r="G404" s="35">
        <v>0</v>
      </c>
    </row>
    <row r="405" spans="1:7" s="21" customFormat="1" ht="28.5" customHeight="1" hidden="1">
      <c r="A405" s="36" t="s">
        <v>41</v>
      </c>
      <c r="B405" s="16"/>
      <c r="C405" s="16" t="s">
        <v>40</v>
      </c>
      <c r="D405" s="16" t="s">
        <v>148</v>
      </c>
      <c r="E405" s="16" t="s">
        <v>304</v>
      </c>
      <c r="F405" s="16" t="s">
        <v>180</v>
      </c>
      <c r="G405" s="35">
        <f>G406</f>
        <v>0</v>
      </c>
    </row>
    <row r="406" spans="1:7" s="17" customFormat="1" ht="33.75" customHeight="1" hidden="1">
      <c r="A406" s="36" t="s">
        <v>181</v>
      </c>
      <c r="B406" s="16"/>
      <c r="C406" s="16" t="s">
        <v>40</v>
      </c>
      <c r="D406" s="16" t="s">
        <v>148</v>
      </c>
      <c r="E406" s="16" t="s">
        <v>304</v>
      </c>
      <c r="F406" s="16" t="s">
        <v>182</v>
      </c>
      <c r="G406" s="35">
        <v>0</v>
      </c>
    </row>
    <row r="407" spans="1:7" ht="21.75" customHeight="1" hidden="1">
      <c r="A407" s="36" t="s">
        <v>43</v>
      </c>
      <c r="B407" s="16"/>
      <c r="C407" s="16" t="s">
        <v>40</v>
      </c>
      <c r="D407" s="16" t="s">
        <v>148</v>
      </c>
      <c r="E407" s="16" t="s">
        <v>304</v>
      </c>
      <c r="F407" s="16" t="s">
        <v>191</v>
      </c>
      <c r="G407" s="35">
        <f>G408+G409</f>
        <v>0</v>
      </c>
    </row>
    <row r="408" spans="1:7" ht="22.5" customHeight="1" hidden="1">
      <c r="A408" s="36" t="s">
        <v>346</v>
      </c>
      <c r="B408" s="16"/>
      <c r="C408" s="16" t="s">
        <v>40</v>
      </c>
      <c r="D408" s="16" t="s">
        <v>57</v>
      </c>
      <c r="E408" s="16" t="s">
        <v>304</v>
      </c>
      <c r="F408" s="16" t="s">
        <v>345</v>
      </c>
      <c r="G408" s="35">
        <v>0</v>
      </c>
    </row>
    <row r="409" spans="1:7" ht="21" customHeight="1" hidden="1">
      <c r="A409" s="36" t="s">
        <v>192</v>
      </c>
      <c r="B409" s="16"/>
      <c r="C409" s="16" t="s">
        <v>40</v>
      </c>
      <c r="D409" s="16" t="s">
        <v>148</v>
      </c>
      <c r="E409" s="16" t="s">
        <v>304</v>
      </c>
      <c r="F409" s="16" t="s">
        <v>193</v>
      </c>
      <c r="G409" s="35">
        <v>0</v>
      </c>
    </row>
    <row r="410" spans="2:7" ht="15.75">
      <c r="B410" s="9"/>
      <c r="C410" s="9"/>
      <c r="D410" s="9"/>
      <c r="E410" s="9"/>
      <c r="F410" s="9"/>
      <c r="G410" s="9"/>
    </row>
    <row r="411" spans="2:7" ht="15.75">
      <c r="B411" s="9"/>
      <c r="C411" s="9"/>
      <c r="D411" s="9"/>
      <c r="E411" s="9"/>
      <c r="F411" s="9"/>
      <c r="G411" s="9"/>
    </row>
    <row r="412" spans="2:7" ht="15.75">
      <c r="B412" s="9"/>
      <c r="C412" s="9"/>
      <c r="D412" s="9"/>
      <c r="E412" s="9"/>
      <c r="F412" s="9"/>
      <c r="G412" s="9"/>
    </row>
  </sheetData>
  <sheetProtection/>
  <autoFilter ref="A13:I404"/>
  <mergeCells count="7">
    <mergeCell ref="A9:G9"/>
    <mergeCell ref="A11:A12"/>
    <mergeCell ref="B11:B12"/>
    <mergeCell ref="C11:C12"/>
    <mergeCell ref="D11:D12"/>
    <mergeCell ref="E11:E12"/>
    <mergeCell ref="F11:F12"/>
  </mergeCells>
  <printOptions horizontalCentered="1"/>
  <pageMargins left="0.984251968503937" right="0.3937007874015748" top="0.5905511811023623" bottom="0.5905511811023623" header="0.31496062992125984" footer="0.31496062992125984"/>
  <pageSetup fitToHeight="9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1">
      <selection activeCell="E191" sqref="E191"/>
    </sheetView>
  </sheetViews>
  <sheetFormatPr defaultColWidth="9.00390625" defaultRowHeight="12.75"/>
  <cols>
    <col min="1" max="1" width="56.421875" style="368" customWidth="1"/>
    <col min="2" max="2" width="5.28125" style="369" customWidth="1"/>
    <col min="3" max="3" width="5.00390625" style="370" customWidth="1"/>
    <col min="4" max="4" width="5.00390625" style="369" customWidth="1"/>
    <col min="5" max="5" width="14.140625" style="369" customWidth="1"/>
    <col min="6" max="6" width="5.57421875" style="369" customWidth="1"/>
    <col min="7" max="8" width="13.421875" style="368" customWidth="1"/>
    <col min="9" max="16384" width="9.00390625" style="368" customWidth="1"/>
  </cols>
  <sheetData>
    <row r="1" ht="15">
      <c r="F1" s="371" t="s">
        <v>589</v>
      </c>
    </row>
    <row r="2" ht="15">
      <c r="F2" s="371" t="s">
        <v>628</v>
      </c>
    </row>
    <row r="3" ht="15">
      <c r="F3" s="371" t="s">
        <v>587</v>
      </c>
    </row>
    <row r="4" ht="15">
      <c r="F4" s="371" t="s">
        <v>588</v>
      </c>
    </row>
    <row r="5" ht="15">
      <c r="F5" s="371" t="s">
        <v>4</v>
      </c>
    </row>
    <row r="6" ht="15">
      <c r="F6" s="371" t="s">
        <v>597</v>
      </c>
    </row>
    <row r="8" spans="2:6" ht="15" customHeight="1">
      <c r="B8" s="372"/>
      <c r="C8" s="372"/>
      <c r="D8" s="372"/>
      <c r="E8" s="373"/>
      <c r="F8" s="372"/>
    </row>
    <row r="9" spans="2:6" ht="15" customHeight="1">
      <c r="B9" s="372"/>
      <c r="C9" s="372"/>
      <c r="D9" s="372"/>
      <c r="E9" s="372"/>
      <c r="F9" s="372"/>
    </row>
    <row r="10" spans="1:8" s="374" customFormat="1" ht="33.75" customHeight="1">
      <c r="A10" s="501" t="s">
        <v>629</v>
      </c>
      <c r="B10" s="501"/>
      <c r="C10" s="501"/>
      <c r="D10" s="501"/>
      <c r="E10" s="501"/>
      <c r="F10" s="501"/>
      <c r="G10" s="501"/>
      <c r="H10" s="501"/>
    </row>
    <row r="11" spans="1:8" s="374" customFormat="1" ht="12.75">
      <c r="A11" s="375"/>
      <c r="B11" s="375"/>
      <c r="C11" s="375"/>
      <c r="D11" s="375"/>
      <c r="E11" s="375"/>
      <c r="F11" s="375"/>
      <c r="G11" s="375"/>
      <c r="H11" s="375"/>
    </row>
    <row r="12" spans="1:8" ht="48" customHeight="1">
      <c r="A12" s="502" t="s">
        <v>0</v>
      </c>
      <c r="B12" s="502" t="s">
        <v>590</v>
      </c>
      <c r="C12" s="502" t="s">
        <v>23</v>
      </c>
      <c r="D12" s="502" t="s">
        <v>249</v>
      </c>
      <c r="E12" s="502" t="s">
        <v>6</v>
      </c>
      <c r="F12" s="502" t="s">
        <v>22</v>
      </c>
      <c r="G12" s="502" t="s">
        <v>25</v>
      </c>
      <c r="H12" s="502"/>
    </row>
    <row r="13" spans="1:8" ht="12.75">
      <c r="A13" s="502"/>
      <c r="B13" s="502"/>
      <c r="C13" s="502"/>
      <c r="D13" s="502"/>
      <c r="E13" s="502"/>
      <c r="F13" s="502"/>
      <c r="G13" s="316" t="s">
        <v>356</v>
      </c>
      <c r="H13" s="316" t="s">
        <v>600</v>
      </c>
    </row>
    <row r="14" spans="1:8" s="374" customFormat="1" ht="21" customHeight="1">
      <c r="A14" s="335" t="s">
        <v>1</v>
      </c>
      <c r="B14" s="349"/>
      <c r="C14" s="316"/>
      <c r="D14" s="316"/>
      <c r="E14" s="316"/>
      <c r="F14" s="316"/>
      <c r="G14" s="376">
        <f>G17+G33+G40+G49+G60+G71+G86+G112+G131+G152+G175+G205+G216+G237+G244+G251+G276+G284</f>
        <v>142963.23200000002</v>
      </c>
      <c r="H14" s="376">
        <f>H17+H33+H40+H49+H60+H71+H86+H112+H131+H152+H175+H205+H216+H237+H244+H251+H276+H284</f>
        <v>144801.23299999998</v>
      </c>
    </row>
    <row r="15" spans="1:8" s="377" customFormat="1" ht="35.25" customHeight="1">
      <c r="A15" s="335" t="s">
        <v>11</v>
      </c>
      <c r="B15" s="349" t="s">
        <v>9</v>
      </c>
      <c r="C15" s="316"/>
      <c r="D15" s="316"/>
      <c r="E15" s="316"/>
      <c r="F15" s="316"/>
      <c r="G15" s="376">
        <f>G16+G49+G59+G85+G130+G204+G216+G236+G251+G276</f>
        <v>142963.23200000002</v>
      </c>
      <c r="H15" s="376">
        <f>H16+H49+H59+H85+H130+H204+H216+H236+H251+H276</f>
        <v>144801.233</v>
      </c>
    </row>
    <row r="16" spans="1:8" s="377" customFormat="1" ht="21.75" customHeight="1">
      <c r="A16" s="22" t="s">
        <v>250</v>
      </c>
      <c r="B16" s="23"/>
      <c r="C16" s="23" t="s">
        <v>40</v>
      </c>
      <c r="D16" s="24"/>
      <c r="E16" s="24"/>
      <c r="F16" s="24"/>
      <c r="G16" s="25">
        <f>SUM(G17+G33+G40)</f>
        <v>34874.03200000001</v>
      </c>
      <c r="H16" s="25">
        <f>SUM(H17+H33+H40)</f>
        <v>35172.458</v>
      </c>
    </row>
    <row r="17" spans="1:8" s="379" customFormat="1" ht="53.25" customHeight="1">
      <c r="A17" s="329" t="s">
        <v>190</v>
      </c>
      <c r="B17" s="359"/>
      <c r="C17" s="359" t="s">
        <v>40</v>
      </c>
      <c r="D17" s="359" t="s">
        <v>57</v>
      </c>
      <c r="E17" s="359"/>
      <c r="F17" s="359"/>
      <c r="G17" s="378">
        <f>G18</f>
        <v>30971.175000000003</v>
      </c>
      <c r="H17" s="378">
        <f>H18</f>
        <v>31167.676</v>
      </c>
    </row>
    <row r="18" spans="1:8" s="379" customFormat="1" ht="43.5" customHeight="1">
      <c r="A18" s="335" t="s">
        <v>12</v>
      </c>
      <c r="B18" s="349"/>
      <c r="C18" s="349" t="s">
        <v>40</v>
      </c>
      <c r="D18" s="349" t="s">
        <v>57</v>
      </c>
      <c r="E18" s="349" t="s">
        <v>13</v>
      </c>
      <c r="F18" s="349"/>
      <c r="G18" s="341">
        <f>SUM(G19+G28)</f>
        <v>30971.175000000003</v>
      </c>
      <c r="H18" s="341">
        <f>SUM(H19+H28)</f>
        <v>31167.676</v>
      </c>
    </row>
    <row r="19" spans="1:8" s="379" customFormat="1" ht="58.5" customHeight="1">
      <c r="A19" s="327" t="s">
        <v>14</v>
      </c>
      <c r="B19" s="315"/>
      <c r="C19" s="315" t="s">
        <v>40</v>
      </c>
      <c r="D19" s="315" t="s">
        <v>57</v>
      </c>
      <c r="E19" s="315" t="s">
        <v>15</v>
      </c>
      <c r="F19" s="315"/>
      <c r="G19" s="380">
        <f>SUM(G20)</f>
        <v>28918.81</v>
      </c>
      <c r="H19" s="380">
        <f>SUM(H20)</f>
        <v>29115.311</v>
      </c>
    </row>
    <row r="20" spans="1:8" s="379" customFormat="1" ht="19.5" customHeight="1">
      <c r="A20" s="327" t="s">
        <v>16</v>
      </c>
      <c r="B20" s="349"/>
      <c r="C20" s="316" t="s">
        <v>40</v>
      </c>
      <c r="D20" s="316" t="s">
        <v>57</v>
      </c>
      <c r="E20" s="316" t="s">
        <v>17</v>
      </c>
      <c r="F20" s="349"/>
      <c r="G20" s="342">
        <f>SUM(G21)</f>
        <v>28918.81</v>
      </c>
      <c r="H20" s="342">
        <f>SUM(H21)</f>
        <v>29115.311</v>
      </c>
    </row>
    <row r="21" spans="1:8" s="377" customFormat="1" ht="18" customHeight="1">
      <c r="A21" s="332" t="s">
        <v>184</v>
      </c>
      <c r="B21" s="316"/>
      <c r="C21" s="316" t="s">
        <v>40</v>
      </c>
      <c r="D21" s="316" t="s">
        <v>57</v>
      </c>
      <c r="E21" s="316" t="s">
        <v>251</v>
      </c>
      <c r="F21" s="349"/>
      <c r="G21" s="342">
        <f>G22+G24+G26</f>
        <v>28918.81</v>
      </c>
      <c r="H21" s="342">
        <f>H22+H24+H26</f>
        <v>29115.311</v>
      </c>
    </row>
    <row r="22" spans="1:8" s="377" customFormat="1" ht="63.75">
      <c r="A22" s="313" t="s">
        <v>252</v>
      </c>
      <c r="B22" s="316"/>
      <c r="C22" s="316" t="s">
        <v>40</v>
      </c>
      <c r="D22" s="316" t="s">
        <v>57</v>
      </c>
      <c r="E22" s="316" t="s">
        <v>251</v>
      </c>
      <c r="F22" s="316" t="s">
        <v>187</v>
      </c>
      <c r="G22" s="342">
        <f>G23</f>
        <v>23189.886</v>
      </c>
      <c r="H22" s="342">
        <f>H23</f>
        <v>23189.886</v>
      </c>
    </row>
    <row r="23" spans="1:8" s="377" customFormat="1" ht="25.5">
      <c r="A23" s="313" t="s">
        <v>188</v>
      </c>
      <c r="B23" s="316"/>
      <c r="C23" s="316" t="s">
        <v>40</v>
      </c>
      <c r="D23" s="316" t="s">
        <v>57</v>
      </c>
      <c r="E23" s="316" t="s">
        <v>251</v>
      </c>
      <c r="F23" s="316" t="s">
        <v>189</v>
      </c>
      <c r="G23" s="342">
        <f>16119.853+1611.12+80+4892.355+486.558</f>
        <v>23189.886</v>
      </c>
      <c r="H23" s="342">
        <v>23189.886</v>
      </c>
    </row>
    <row r="24" spans="1:8" s="377" customFormat="1" ht="25.5">
      <c r="A24" s="313" t="s">
        <v>41</v>
      </c>
      <c r="B24" s="316"/>
      <c r="C24" s="316" t="s">
        <v>40</v>
      </c>
      <c r="D24" s="316" t="s">
        <v>57</v>
      </c>
      <c r="E24" s="316" t="s">
        <v>251</v>
      </c>
      <c r="F24" s="316" t="s">
        <v>180</v>
      </c>
      <c r="G24" s="342">
        <f>G25</f>
        <v>5531.524</v>
      </c>
      <c r="H24" s="342">
        <f>H25</f>
        <v>5728.025</v>
      </c>
    </row>
    <row r="25" spans="1:8" s="377" customFormat="1" ht="33" customHeight="1">
      <c r="A25" s="313" t="s">
        <v>181</v>
      </c>
      <c r="B25" s="316"/>
      <c r="C25" s="316" t="s">
        <v>40</v>
      </c>
      <c r="D25" s="316" t="s">
        <v>57</v>
      </c>
      <c r="E25" s="316" t="s">
        <v>251</v>
      </c>
      <c r="F25" s="316" t="s">
        <v>182</v>
      </c>
      <c r="G25" s="342">
        <v>5531.524</v>
      </c>
      <c r="H25" s="342">
        <v>5728.025</v>
      </c>
    </row>
    <row r="26" spans="1:8" s="381" customFormat="1" ht="19.5" customHeight="1">
      <c r="A26" s="313" t="s">
        <v>43</v>
      </c>
      <c r="B26" s="316"/>
      <c r="C26" s="316" t="s">
        <v>40</v>
      </c>
      <c r="D26" s="316" t="s">
        <v>57</v>
      </c>
      <c r="E26" s="316" t="s">
        <v>251</v>
      </c>
      <c r="F26" s="316" t="s">
        <v>191</v>
      </c>
      <c r="G26" s="342">
        <f>G27</f>
        <v>197.4</v>
      </c>
      <c r="H26" s="342">
        <f>H27</f>
        <v>197.4</v>
      </c>
    </row>
    <row r="27" spans="1:8" s="381" customFormat="1" ht="18.75" customHeight="1">
      <c r="A27" s="313" t="s">
        <v>192</v>
      </c>
      <c r="B27" s="316"/>
      <c r="C27" s="316" t="s">
        <v>40</v>
      </c>
      <c r="D27" s="316" t="s">
        <v>57</v>
      </c>
      <c r="E27" s="316" t="s">
        <v>251</v>
      </c>
      <c r="F27" s="316" t="s">
        <v>193</v>
      </c>
      <c r="G27" s="342">
        <v>197.4</v>
      </c>
      <c r="H27" s="342">
        <v>197.4</v>
      </c>
    </row>
    <row r="28" spans="1:8" s="377" customFormat="1" ht="63" customHeight="1">
      <c r="A28" s="327" t="s">
        <v>199</v>
      </c>
      <c r="B28" s="315"/>
      <c r="C28" s="315" t="s">
        <v>40</v>
      </c>
      <c r="D28" s="315" t="s">
        <v>57</v>
      </c>
      <c r="E28" s="315" t="s">
        <v>200</v>
      </c>
      <c r="F28" s="359"/>
      <c r="G28" s="380">
        <f>G29</f>
        <v>2052.365</v>
      </c>
      <c r="H28" s="380">
        <f>H29</f>
        <v>2052.365</v>
      </c>
    </row>
    <row r="29" spans="1:8" s="377" customFormat="1" ht="20.25" customHeight="1">
      <c r="A29" s="332" t="s">
        <v>16</v>
      </c>
      <c r="B29" s="316"/>
      <c r="C29" s="316" t="s">
        <v>40</v>
      </c>
      <c r="D29" s="316" t="s">
        <v>57</v>
      </c>
      <c r="E29" s="316" t="s">
        <v>201</v>
      </c>
      <c r="F29" s="349"/>
      <c r="G29" s="342">
        <f>SUM(G30)</f>
        <v>2052.365</v>
      </c>
      <c r="H29" s="342">
        <f>SUM(H30)</f>
        <v>2052.365</v>
      </c>
    </row>
    <row r="30" spans="1:8" s="377" customFormat="1" ht="38.25">
      <c r="A30" s="332" t="s">
        <v>202</v>
      </c>
      <c r="B30" s="316"/>
      <c r="C30" s="316" t="s">
        <v>40</v>
      </c>
      <c r="D30" s="316" t="s">
        <v>57</v>
      </c>
      <c r="E30" s="316" t="s">
        <v>203</v>
      </c>
      <c r="F30" s="349"/>
      <c r="G30" s="342">
        <f>SUM(G32)</f>
        <v>2052.365</v>
      </c>
      <c r="H30" s="342">
        <f>SUM(H32)</f>
        <v>2052.365</v>
      </c>
    </row>
    <row r="31" spans="1:8" s="381" customFormat="1" ht="63.75">
      <c r="A31" s="313" t="s">
        <v>252</v>
      </c>
      <c r="B31" s="316"/>
      <c r="C31" s="316" t="s">
        <v>40</v>
      </c>
      <c r="D31" s="316" t="s">
        <v>57</v>
      </c>
      <c r="E31" s="316" t="s">
        <v>203</v>
      </c>
      <c r="F31" s="316" t="s">
        <v>187</v>
      </c>
      <c r="G31" s="342">
        <f>G32</f>
        <v>2052.365</v>
      </c>
      <c r="H31" s="342">
        <f>H32</f>
        <v>2052.365</v>
      </c>
    </row>
    <row r="32" spans="1:8" s="381" customFormat="1" ht="25.5">
      <c r="A32" s="313" t="s">
        <v>188</v>
      </c>
      <c r="B32" s="316"/>
      <c r="C32" s="316" t="s">
        <v>40</v>
      </c>
      <c r="D32" s="316" t="s">
        <v>57</v>
      </c>
      <c r="E32" s="316" t="s">
        <v>203</v>
      </c>
      <c r="F32" s="316" t="s">
        <v>189</v>
      </c>
      <c r="G32" s="342">
        <v>2052.365</v>
      </c>
      <c r="H32" s="342">
        <v>2052.365</v>
      </c>
    </row>
    <row r="33" spans="1:8" s="379" customFormat="1" ht="18.75" customHeight="1">
      <c r="A33" s="329" t="s">
        <v>220</v>
      </c>
      <c r="B33" s="359"/>
      <c r="C33" s="359" t="s">
        <v>40</v>
      </c>
      <c r="D33" s="359" t="s">
        <v>39</v>
      </c>
      <c r="E33" s="359"/>
      <c r="F33" s="359"/>
      <c r="G33" s="378">
        <f>G34</f>
        <v>1000</v>
      </c>
      <c r="H33" s="378">
        <f>H34</f>
        <v>1000</v>
      </c>
    </row>
    <row r="34" spans="1:8" s="379" customFormat="1" ht="46.5" customHeight="1">
      <c r="A34" s="41" t="s">
        <v>257</v>
      </c>
      <c r="B34" s="349"/>
      <c r="C34" s="349" t="s">
        <v>40</v>
      </c>
      <c r="D34" s="349" t="s">
        <v>39</v>
      </c>
      <c r="E34" s="349" t="s">
        <v>213</v>
      </c>
      <c r="F34" s="349"/>
      <c r="G34" s="341">
        <f>G35</f>
        <v>1000</v>
      </c>
      <c r="H34" s="341">
        <f>H35</f>
        <v>1000</v>
      </c>
    </row>
    <row r="35" spans="1:8" s="379" customFormat="1" ht="18" customHeight="1">
      <c r="A35" s="42" t="s">
        <v>16</v>
      </c>
      <c r="B35" s="359"/>
      <c r="C35" s="315" t="s">
        <v>40</v>
      </c>
      <c r="D35" s="315" t="s">
        <v>39</v>
      </c>
      <c r="E35" s="315" t="s">
        <v>214</v>
      </c>
      <c r="F35" s="359"/>
      <c r="G35" s="380">
        <f>SUM(G36)</f>
        <v>1000</v>
      </c>
      <c r="H35" s="380">
        <f>SUM(H36)</f>
        <v>1000</v>
      </c>
    </row>
    <row r="36" spans="1:8" s="379" customFormat="1" ht="18" customHeight="1">
      <c r="A36" s="43" t="s">
        <v>16</v>
      </c>
      <c r="B36" s="349"/>
      <c r="C36" s="316" t="s">
        <v>40</v>
      </c>
      <c r="D36" s="316" t="s">
        <v>39</v>
      </c>
      <c r="E36" s="316" t="s">
        <v>215</v>
      </c>
      <c r="F36" s="349"/>
      <c r="G36" s="342">
        <f>SUM(G37)</f>
        <v>1000</v>
      </c>
      <c r="H36" s="342">
        <f>SUM(H37)</f>
        <v>1000</v>
      </c>
    </row>
    <row r="37" spans="1:8" s="379" customFormat="1" ht="38.25">
      <c r="A37" s="332" t="s">
        <v>216</v>
      </c>
      <c r="B37" s="316"/>
      <c r="C37" s="316" t="s">
        <v>40</v>
      </c>
      <c r="D37" s="316" t="s">
        <v>39</v>
      </c>
      <c r="E37" s="316" t="s">
        <v>217</v>
      </c>
      <c r="F37" s="349"/>
      <c r="G37" s="342">
        <f>G39</f>
        <v>1000</v>
      </c>
      <c r="H37" s="342">
        <f>H39</f>
        <v>1000</v>
      </c>
    </row>
    <row r="38" spans="1:8" s="379" customFormat="1" ht="17.25" customHeight="1">
      <c r="A38" s="313" t="s">
        <v>43</v>
      </c>
      <c r="B38" s="316"/>
      <c r="C38" s="316" t="s">
        <v>40</v>
      </c>
      <c r="D38" s="316" t="s">
        <v>39</v>
      </c>
      <c r="E38" s="316" t="s">
        <v>217</v>
      </c>
      <c r="F38" s="316" t="s">
        <v>191</v>
      </c>
      <c r="G38" s="342">
        <v>1000</v>
      </c>
      <c r="H38" s="342">
        <v>1000</v>
      </c>
    </row>
    <row r="39" spans="1:8" s="379" customFormat="1" ht="20.25" customHeight="1">
      <c r="A39" s="313" t="s">
        <v>218</v>
      </c>
      <c r="B39" s="316"/>
      <c r="C39" s="316" t="s">
        <v>40</v>
      </c>
      <c r="D39" s="316" t="s">
        <v>39</v>
      </c>
      <c r="E39" s="316" t="s">
        <v>217</v>
      </c>
      <c r="F39" s="316" t="s">
        <v>219</v>
      </c>
      <c r="G39" s="342">
        <v>1000</v>
      </c>
      <c r="H39" s="342">
        <v>1000</v>
      </c>
    </row>
    <row r="40" spans="1:8" s="379" customFormat="1" ht="18.75" customHeight="1">
      <c r="A40" s="329" t="s">
        <v>210</v>
      </c>
      <c r="B40" s="359"/>
      <c r="C40" s="359" t="s">
        <v>40</v>
      </c>
      <c r="D40" s="359" t="s">
        <v>211</v>
      </c>
      <c r="E40" s="359"/>
      <c r="F40" s="359"/>
      <c r="G40" s="378">
        <f>G41</f>
        <v>2902.857</v>
      </c>
      <c r="H40" s="378">
        <f>H41</f>
        <v>3004.782</v>
      </c>
    </row>
    <row r="41" spans="1:8" s="379" customFormat="1" ht="30.75" customHeight="1">
      <c r="A41" s="335" t="s">
        <v>204</v>
      </c>
      <c r="B41" s="349"/>
      <c r="C41" s="349" t="s">
        <v>40</v>
      </c>
      <c r="D41" s="349" t="s">
        <v>211</v>
      </c>
      <c r="E41" s="349" t="s">
        <v>205</v>
      </c>
      <c r="F41" s="349"/>
      <c r="G41" s="341">
        <f>G42+G47</f>
        <v>2902.857</v>
      </c>
      <c r="H41" s="341">
        <f>H42+H47</f>
        <v>3004.782</v>
      </c>
    </row>
    <row r="42" spans="1:8" s="379" customFormat="1" ht="12.75">
      <c r="A42" s="42" t="s">
        <v>16</v>
      </c>
      <c r="B42" s="315"/>
      <c r="C42" s="315" t="s">
        <v>40</v>
      </c>
      <c r="D42" s="315" t="s">
        <v>211</v>
      </c>
      <c r="E42" s="315" t="s">
        <v>206</v>
      </c>
      <c r="F42" s="315"/>
      <c r="G42" s="380">
        <f>SUM(G43)</f>
        <v>2552.857</v>
      </c>
      <c r="H42" s="380">
        <f>SUM(H43)</f>
        <v>2654.782</v>
      </c>
    </row>
    <row r="43" spans="1:8" s="379" customFormat="1" ht="12.75">
      <c r="A43" s="43" t="s">
        <v>16</v>
      </c>
      <c r="B43" s="349"/>
      <c r="C43" s="316" t="s">
        <v>40</v>
      </c>
      <c r="D43" s="316" t="s">
        <v>211</v>
      </c>
      <c r="E43" s="316" t="s">
        <v>207</v>
      </c>
      <c r="F43" s="349"/>
      <c r="G43" s="342">
        <f>SUM(G44)</f>
        <v>2552.857</v>
      </c>
      <c r="H43" s="342">
        <f>SUM(H44)</f>
        <v>2654.782</v>
      </c>
    </row>
    <row r="44" spans="1:8" s="379" customFormat="1" ht="19.5" customHeight="1">
      <c r="A44" s="332" t="s">
        <v>208</v>
      </c>
      <c r="B44" s="316"/>
      <c r="C44" s="316" t="s">
        <v>40</v>
      </c>
      <c r="D44" s="316" t="s">
        <v>211</v>
      </c>
      <c r="E44" s="316" t="s">
        <v>209</v>
      </c>
      <c r="F44" s="316"/>
      <c r="G44" s="342">
        <f>G45</f>
        <v>2552.857</v>
      </c>
      <c r="H44" s="342">
        <f>H45</f>
        <v>2654.782</v>
      </c>
    </row>
    <row r="45" spans="1:8" s="379" customFormat="1" ht="25.5">
      <c r="A45" s="313" t="s">
        <v>41</v>
      </c>
      <c r="B45" s="316"/>
      <c r="C45" s="316" t="s">
        <v>40</v>
      </c>
      <c r="D45" s="316" t="s">
        <v>211</v>
      </c>
      <c r="E45" s="316" t="s">
        <v>209</v>
      </c>
      <c r="F45" s="316" t="s">
        <v>180</v>
      </c>
      <c r="G45" s="342">
        <f>G46</f>
        <v>2552.857</v>
      </c>
      <c r="H45" s="342">
        <f>H46</f>
        <v>2654.782</v>
      </c>
    </row>
    <row r="46" spans="1:8" s="379" customFormat="1" ht="33" customHeight="1">
      <c r="A46" s="313" t="s">
        <v>181</v>
      </c>
      <c r="B46" s="316"/>
      <c r="C46" s="316" t="s">
        <v>40</v>
      </c>
      <c r="D46" s="316" t="s">
        <v>211</v>
      </c>
      <c r="E46" s="316" t="s">
        <v>209</v>
      </c>
      <c r="F46" s="316" t="s">
        <v>182</v>
      </c>
      <c r="G46" s="342">
        <v>2552.857</v>
      </c>
      <c r="H46" s="342">
        <v>2654.782</v>
      </c>
    </row>
    <row r="47" spans="1:8" s="379" customFormat="1" ht="17.25" customHeight="1">
      <c r="A47" s="313" t="s">
        <v>43</v>
      </c>
      <c r="B47" s="316"/>
      <c r="C47" s="316" t="s">
        <v>40</v>
      </c>
      <c r="D47" s="316" t="s">
        <v>211</v>
      </c>
      <c r="E47" s="316" t="s">
        <v>209</v>
      </c>
      <c r="F47" s="316" t="s">
        <v>191</v>
      </c>
      <c r="G47" s="342">
        <f>G48</f>
        <v>350</v>
      </c>
      <c r="H47" s="342">
        <f>H48</f>
        <v>350</v>
      </c>
    </row>
    <row r="48" spans="1:8" s="379" customFormat="1" ht="18" customHeight="1">
      <c r="A48" s="313" t="s">
        <v>192</v>
      </c>
      <c r="B48" s="316"/>
      <c r="C48" s="316" t="s">
        <v>40</v>
      </c>
      <c r="D48" s="316" t="s">
        <v>211</v>
      </c>
      <c r="E48" s="316" t="s">
        <v>209</v>
      </c>
      <c r="F48" s="316" t="s">
        <v>193</v>
      </c>
      <c r="G48" s="342">
        <v>350</v>
      </c>
      <c r="H48" s="342">
        <v>350</v>
      </c>
    </row>
    <row r="49" spans="1:8" s="379" customFormat="1" ht="15.75" customHeight="1">
      <c r="A49" s="45" t="s">
        <v>258</v>
      </c>
      <c r="B49" s="24"/>
      <c r="C49" s="83" t="s">
        <v>148</v>
      </c>
      <c r="D49" s="382"/>
      <c r="E49" s="24"/>
      <c r="F49" s="24"/>
      <c r="G49" s="25">
        <f aca="true" t="shared" si="0" ref="G49:H55">G50</f>
        <v>1428</v>
      </c>
      <c r="H49" s="25">
        <f t="shared" si="0"/>
        <v>0</v>
      </c>
    </row>
    <row r="50" spans="1:8" s="379" customFormat="1" ht="22.5" customHeight="1">
      <c r="A50" s="383" t="s">
        <v>223</v>
      </c>
      <c r="B50" s="315"/>
      <c r="C50" s="384" t="s">
        <v>148</v>
      </c>
      <c r="D50" s="384" t="s">
        <v>69</v>
      </c>
      <c r="E50" s="359"/>
      <c r="F50" s="359"/>
      <c r="G50" s="378">
        <f t="shared" si="0"/>
        <v>1428</v>
      </c>
      <c r="H50" s="378">
        <f t="shared" si="0"/>
        <v>0</v>
      </c>
    </row>
    <row r="51" spans="1:8" s="379" customFormat="1" ht="38.25">
      <c r="A51" s="385" t="s">
        <v>259</v>
      </c>
      <c r="B51" s="316"/>
      <c r="C51" s="89" t="s">
        <v>148</v>
      </c>
      <c r="D51" s="89" t="s">
        <v>69</v>
      </c>
      <c r="E51" s="349" t="s">
        <v>213</v>
      </c>
      <c r="F51" s="349"/>
      <c r="G51" s="341">
        <f>G52+G57</f>
        <v>1428</v>
      </c>
      <c r="H51" s="341">
        <f>H52+H57</f>
        <v>0</v>
      </c>
    </row>
    <row r="52" spans="1:8" s="379" customFormat="1" ht="19.5" customHeight="1">
      <c r="A52" s="42" t="s">
        <v>16</v>
      </c>
      <c r="B52" s="315"/>
      <c r="C52" s="386" t="s">
        <v>148</v>
      </c>
      <c r="D52" s="386" t="s">
        <v>69</v>
      </c>
      <c r="E52" s="315" t="s">
        <v>214</v>
      </c>
      <c r="F52" s="359"/>
      <c r="G52" s="380">
        <f t="shared" si="0"/>
        <v>1428</v>
      </c>
      <c r="H52" s="380">
        <f t="shared" si="0"/>
        <v>0</v>
      </c>
    </row>
    <row r="53" spans="1:8" s="379" customFormat="1" ht="17.25" customHeight="1">
      <c r="A53" s="43" t="s">
        <v>16</v>
      </c>
      <c r="B53" s="316"/>
      <c r="C53" s="387" t="s">
        <v>148</v>
      </c>
      <c r="D53" s="387" t="s">
        <v>69</v>
      </c>
      <c r="E53" s="316" t="s">
        <v>215</v>
      </c>
      <c r="F53" s="349"/>
      <c r="G53" s="342">
        <f t="shared" si="0"/>
        <v>1428</v>
      </c>
      <c r="H53" s="342">
        <f t="shared" si="0"/>
        <v>0</v>
      </c>
    </row>
    <row r="54" spans="1:8" s="379" customFormat="1" ht="33" customHeight="1">
      <c r="A54" s="332" t="s">
        <v>260</v>
      </c>
      <c r="B54" s="316"/>
      <c r="C54" s="316" t="s">
        <v>148</v>
      </c>
      <c r="D54" s="316" t="s">
        <v>69</v>
      </c>
      <c r="E54" s="316" t="s">
        <v>222</v>
      </c>
      <c r="F54" s="316"/>
      <c r="G54" s="342">
        <f t="shared" si="0"/>
        <v>1428</v>
      </c>
      <c r="H54" s="342">
        <f t="shared" si="0"/>
        <v>0</v>
      </c>
    </row>
    <row r="55" spans="1:8" s="379" customFormat="1" ht="63.75">
      <c r="A55" s="313" t="s">
        <v>252</v>
      </c>
      <c r="B55" s="316"/>
      <c r="C55" s="316" t="s">
        <v>148</v>
      </c>
      <c r="D55" s="316" t="s">
        <v>69</v>
      </c>
      <c r="E55" s="316" t="s">
        <v>222</v>
      </c>
      <c r="F55" s="316" t="s">
        <v>187</v>
      </c>
      <c r="G55" s="342">
        <f t="shared" si="0"/>
        <v>1428</v>
      </c>
      <c r="H55" s="342">
        <f t="shared" si="0"/>
        <v>0</v>
      </c>
    </row>
    <row r="56" spans="1:8" s="379" customFormat="1" ht="24.75" customHeight="1">
      <c r="A56" s="313" t="s">
        <v>188</v>
      </c>
      <c r="B56" s="316"/>
      <c r="C56" s="316" t="s">
        <v>148</v>
      </c>
      <c r="D56" s="316" t="s">
        <v>69</v>
      </c>
      <c r="E56" s="316" t="s">
        <v>222</v>
      </c>
      <c r="F56" s="316" t="s">
        <v>189</v>
      </c>
      <c r="G56" s="342">
        <v>1428</v>
      </c>
      <c r="H56" s="342">
        <v>0</v>
      </c>
    </row>
    <row r="57" spans="1:8" s="379" customFormat="1" ht="25.5" hidden="1">
      <c r="A57" s="324" t="s">
        <v>41</v>
      </c>
      <c r="B57" s="316"/>
      <c r="C57" s="316" t="s">
        <v>148</v>
      </c>
      <c r="D57" s="316" t="s">
        <v>69</v>
      </c>
      <c r="E57" s="316" t="s">
        <v>222</v>
      </c>
      <c r="F57" s="316" t="s">
        <v>180</v>
      </c>
      <c r="G57" s="342">
        <f>G58</f>
        <v>0</v>
      </c>
      <c r="H57" s="342">
        <v>0</v>
      </c>
    </row>
    <row r="58" spans="1:8" s="379" customFormat="1" ht="25.5" hidden="1">
      <c r="A58" s="313" t="s">
        <v>181</v>
      </c>
      <c r="B58" s="316"/>
      <c r="C58" s="316" t="s">
        <v>148</v>
      </c>
      <c r="D58" s="316" t="s">
        <v>69</v>
      </c>
      <c r="E58" s="316" t="s">
        <v>222</v>
      </c>
      <c r="F58" s="316" t="s">
        <v>182</v>
      </c>
      <c r="G58" s="342">
        <v>0</v>
      </c>
      <c r="H58" s="342">
        <v>0</v>
      </c>
    </row>
    <row r="59" spans="1:8" s="388" customFormat="1" ht="26.25" customHeight="1">
      <c r="A59" s="22" t="s">
        <v>261</v>
      </c>
      <c r="B59" s="23"/>
      <c r="C59" s="23" t="s">
        <v>69</v>
      </c>
      <c r="D59" s="23"/>
      <c r="E59" s="23"/>
      <c r="F59" s="23"/>
      <c r="G59" s="54">
        <f>G60+G71</f>
        <v>2251.3</v>
      </c>
      <c r="H59" s="54">
        <f>H60+H71</f>
        <v>2331.7</v>
      </c>
    </row>
    <row r="60" spans="1:8" s="379" customFormat="1" ht="39.75" customHeight="1">
      <c r="A60" s="56" t="s">
        <v>112</v>
      </c>
      <c r="B60" s="57"/>
      <c r="C60" s="57" t="s">
        <v>69</v>
      </c>
      <c r="D60" s="57" t="s">
        <v>242</v>
      </c>
      <c r="E60" s="57"/>
      <c r="F60" s="57"/>
      <c r="G60" s="378">
        <f>G61</f>
        <v>230</v>
      </c>
      <c r="H60" s="378">
        <f>H61</f>
        <v>230</v>
      </c>
    </row>
    <row r="61" spans="1:8" s="377" customFormat="1" ht="47.25" customHeight="1">
      <c r="A61" s="58" t="s">
        <v>262</v>
      </c>
      <c r="B61" s="59"/>
      <c r="C61" s="59" t="s">
        <v>69</v>
      </c>
      <c r="D61" s="59" t="s">
        <v>242</v>
      </c>
      <c r="E61" s="59" t="s">
        <v>105</v>
      </c>
      <c r="F61" s="59"/>
      <c r="G61" s="341">
        <f>G62</f>
        <v>230</v>
      </c>
      <c r="H61" s="341">
        <f>H62</f>
        <v>230</v>
      </c>
    </row>
    <row r="62" spans="1:8" s="381" customFormat="1" ht="51">
      <c r="A62" s="60" t="s">
        <v>106</v>
      </c>
      <c r="B62" s="61"/>
      <c r="C62" s="61" t="s">
        <v>69</v>
      </c>
      <c r="D62" s="61" t="s">
        <v>242</v>
      </c>
      <c r="E62" s="61" t="s">
        <v>107</v>
      </c>
      <c r="F62" s="61"/>
      <c r="G62" s="380">
        <f>SUM(G63+G67)</f>
        <v>230</v>
      </c>
      <c r="H62" s="380">
        <f>SUM(H63+H67)</f>
        <v>230</v>
      </c>
    </row>
    <row r="63" spans="1:8" s="381" customFormat="1" ht="48.75" customHeight="1">
      <c r="A63" s="43" t="s">
        <v>108</v>
      </c>
      <c r="B63" s="61"/>
      <c r="C63" s="39" t="s">
        <v>69</v>
      </c>
      <c r="D63" s="39" t="s">
        <v>242</v>
      </c>
      <c r="E63" s="39" t="s">
        <v>109</v>
      </c>
      <c r="F63" s="61"/>
      <c r="G63" s="380">
        <f>SUM(G64)</f>
        <v>110</v>
      </c>
      <c r="H63" s="380">
        <f>SUM(H64)</f>
        <v>110</v>
      </c>
    </row>
    <row r="64" spans="1:8" s="381" customFormat="1" ht="32.25" customHeight="1">
      <c r="A64" s="43" t="s">
        <v>263</v>
      </c>
      <c r="B64" s="39"/>
      <c r="C64" s="39" t="s">
        <v>69</v>
      </c>
      <c r="D64" s="39" t="s">
        <v>242</v>
      </c>
      <c r="E64" s="39" t="s">
        <v>264</v>
      </c>
      <c r="F64" s="39"/>
      <c r="G64" s="342">
        <f>G66</f>
        <v>110</v>
      </c>
      <c r="H64" s="342">
        <f>H66</f>
        <v>110</v>
      </c>
    </row>
    <row r="65" spans="1:8" s="381" customFormat="1" ht="32.25" customHeight="1">
      <c r="A65" s="313" t="s">
        <v>41</v>
      </c>
      <c r="B65" s="39"/>
      <c r="C65" s="39" t="s">
        <v>69</v>
      </c>
      <c r="D65" s="39" t="s">
        <v>242</v>
      </c>
      <c r="E65" s="39" t="s">
        <v>264</v>
      </c>
      <c r="F65" s="39" t="s">
        <v>180</v>
      </c>
      <c r="G65" s="342">
        <f>G66</f>
        <v>110</v>
      </c>
      <c r="H65" s="342">
        <f>H66</f>
        <v>110</v>
      </c>
    </row>
    <row r="66" spans="1:8" s="381" customFormat="1" ht="32.25" customHeight="1">
      <c r="A66" s="62" t="s">
        <v>181</v>
      </c>
      <c r="B66" s="39"/>
      <c r="C66" s="39" t="s">
        <v>69</v>
      </c>
      <c r="D66" s="39" t="s">
        <v>242</v>
      </c>
      <c r="E66" s="39" t="s">
        <v>264</v>
      </c>
      <c r="F66" s="39" t="s">
        <v>182</v>
      </c>
      <c r="G66" s="342">
        <v>110</v>
      </c>
      <c r="H66" s="342">
        <v>110</v>
      </c>
    </row>
    <row r="67" spans="1:8" s="381" customFormat="1" ht="19.5" customHeight="1">
      <c r="A67" s="60" t="s">
        <v>114</v>
      </c>
      <c r="B67" s="61"/>
      <c r="C67" s="39" t="s">
        <v>69</v>
      </c>
      <c r="D67" s="39" t="s">
        <v>242</v>
      </c>
      <c r="E67" s="39" t="s">
        <v>115</v>
      </c>
      <c r="F67" s="61"/>
      <c r="G67" s="380">
        <f>SUM(G68)</f>
        <v>120</v>
      </c>
      <c r="H67" s="380">
        <f>SUM(H68)</f>
        <v>120</v>
      </c>
    </row>
    <row r="68" spans="1:8" s="381" customFormat="1" ht="24" customHeight="1">
      <c r="A68" s="43" t="s">
        <v>116</v>
      </c>
      <c r="B68" s="39"/>
      <c r="C68" s="39" t="s">
        <v>69</v>
      </c>
      <c r="D68" s="39" t="s">
        <v>242</v>
      </c>
      <c r="E68" s="39" t="s">
        <v>117</v>
      </c>
      <c r="F68" s="39"/>
      <c r="G68" s="342">
        <f>G70</f>
        <v>120</v>
      </c>
      <c r="H68" s="342">
        <f>H70</f>
        <v>120</v>
      </c>
    </row>
    <row r="69" spans="1:8" s="381" customFormat="1" ht="25.5">
      <c r="A69" s="313" t="s">
        <v>41</v>
      </c>
      <c r="B69" s="39"/>
      <c r="C69" s="39" t="s">
        <v>69</v>
      </c>
      <c r="D69" s="39" t="s">
        <v>242</v>
      </c>
      <c r="E69" s="39" t="s">
        <v>117</v>
      </c>
      <c r="F69" s="39" t="s">
        <v>180</v>
      </c>
      <c r="G69" s="342">
        <f>G70</f>
        <v>120</v>
      </c>
      <c r="H69" s="342">
        <f>H70</f>
        <v>120</v>
      </c>
    </row>
    <row r="70" spans="1:8" s="381" customFormat="1" ht="25.5">
      <c r="A70" s="62" t="s">
        <v>181</v>
      </c>
      <c r="B70" s="39"/>
      <c r="C70" s="39" t="s">
        <v>69</v>
      </c>
      <c r="D70" s="39" t="s">
        <v>242</v>
      </c>
      <c r="E70" s="39" t="s">
        <v>117</v>
      </c>
      <c r="F70" s="39" t="s">
        <v>182</v>
      </c>
      <c r="G70" s="342">
        <v>120</v>
      </c>
      <c r="H70" s="342">
        <v>120</v>
      </c>
    </row>
    <row r="71" spans="1:8" s="389" customFormat="1" ht="33" customHeight="1">
      <c r="A71" s="56" t="s">
        <v>315</v>
      </c>
      <c r="B71" s="57"/>
      <c r="C71" s="57" t="s">
        <v>69</v>
      </c>
      <c r="D71" s="57" t="s">
        <v>316</v>
      </c>
      <c r="E71" s="57"/>
      <c r="F71" s="57"/>
      <c r="G71" s="378">
        <f>G72</f>
        <v>2021.3000000000002</v>
      </c>
      <c r="H71" s="378">
        <f>H72</f>
        <v>2101.7</v>
      </c>
    </row>
    <row r="72" spans="1:8" s="389" customFormat="1" ht="45.75" customHeight="1">
      <c r="A72" s="58" t="s">
        <v>12</v>
      </c>
      <c r="B72" s="59"/>
      <c r="C72" s="59" t="s">
        <v>69</v>
      </c>
      <c r="D72" s="59" t="s">
        <v>316</v>
      </c>
      <c r="E72" s="59" t="s">
        <v>13</v>
      </c>
      <c r="F72" s="59"/>
      <c r="G72" s="341">
        <f>G73</f>
        <v>2021.3000000000002</v>
      </c>
      <c r="H72" s="341">
        <f>H73</f>
        <v>2101.7</v>
      </c>
    </row>
    <row r="73" spans="1:8" s="389" customFormat="1" ht="38.25">
      <c r="A73" s="60" t="s">
        <v>319</v>
      </c>
      <c r="B73" s="61"/>
      <c r="C73" s="61" t="s">
        <v>69</v>
      </c>
      <c r="D73" s="61" t="s">
        <v>316</v>
      </c>
      <c r="E73" s="61" t="s">
        <v>15</v>
      </c>
      <c r="F73" s="61"/>
      <c r="G73" s="380">
        <f>SUM(G74)+G83</f>
        <v>2021.3000000000002</v>
      </c>
      <c r="H73" s="380">
        <f>SUM(H74)+H83</f>
        <v>2101.7</v>
      </c>
    </row>
    <row r="74" spans="1:8" s="389" customFormat="1" ht="21.75" customHeight="1">
      <c r="A74" s="43" t="s">
        <v>16</v>
      </c>
      <c r="B74" s="61"/>
      <c r="C74" s="39" t="s">
        <v>69</v>
      </c>
      <c r="D74" s="39" t="s">
        <v>316</v>
      </c>
      <c r="E74" s="39" t="s">
        <v>17</v>
      </c>
      <c r="F74" s="61"/>
      <c r="G74" s="342">
        <f>SUM(G75+G80)</f>
        <v>2010.6000000000001</v>
      </c>
      <c r="H74" s="342">
        <f>SUM(H75+H80)</f>
        <v>2091</v>
      </c>
    </row>
    <row r="75" spans="1:8" s="389" customFormat="1" ht="58.5" customHeight="1">
      <c r="A75" s="43" t="s">
        <v>313</v>
      </c>
      <c r="B75" s="39"/>
      <c r="C75" s="39" t="s">
        <v>69</v>
      </c>
      <c r="D75" s="39" t="s">
        <v>316</v>
      </c>
      <c r="E75" s="39" t="s">
        <v>314</v>
      </c>
      <c r="F75" s="39"/>
      <c r="G75" s="342">
        <f>G76+G78</f>
        <v>1999.9</v>
      </c>
      <c r="H75" s="342">
        <f>H76+H78</f>
        <v>2080.3</v>
      </c>
    </row>
    <row r="76" spans="1:8" s="389" customFormat="1" ht="63.75">
      <c r="A76" s="313" t="s">
        <v>252</v>
      </c>
      <c r="B76" s="39"/>
      <c r="C76" s="39" t="s">
        <v>69</v>
      </c>
      <c r="D76" s="39" t="s">
        <v>316</v>
      </c>
      <c r="E76" s="39" t="s">
        <v>314</v>
      </c>
      <c r="F76" s="39" t="s">
        <v>187</v>
      </c>
      <c r="G76" s="342">
        <f>G77</f>
        <v>1949.548</v>
      </c>
      <c r="H76" s="342">
        <f>H77</f>
        <v>2029.948</v>
      </c>
    </row>
    <row r="77" spans="1:8" s="389" customFormat="1" ht="25.5">
      <c r="A77" s="62" t="s">
        <v>188</v>
      </c>
      <c r="B77" s="39"/>
      <c r="C77" s="39" t="s">
        <v>69</v>
      </c>
      <c r="D77" s="39" t="s">
        <v>316</v>
      </c>
      <c r="E77" s="39" t="s">
        <v>314</v>
      </c>
      <c r="F77" s="39" t="s">
        <v>189</v>
      </c>
      <c r="G77" s="342">
        <v>1949.548</v>
      </c>
      <c r="H77" s="342">
        <v>2029.948</v>
      </c>
    </row>
    <row r="78" spans="1:8" s="389" customFormat="1" ht="25.5">
      <c r="A78" s="43" t="s">
        <v>41</v>
      </c>
      <c r="B78" s="39"/>
      <c r="C78" s="39" t="s">
        <v>69</v>
      </c>
      <c r="D78" s="39" t="s">
        <v>316</v>
      </c>
      <c r="E78" s="39" t="s">
        <v>314</v>
      </c>
      <c r="F78" s="39" t="s">
        <v>180</v>
      </c>
      <c r="G78" s="342">
        <f>G79</f>
        <v>50.352</v>
      </c>
      <c r="H78" s="342">
        <f>H79</f>
        <v>50.352</v>
      </c>
    </row>
    <row r="79" spans="1:8" s="389" customFormat="1" ht="25.5">
      <c r="A79" s="43" t="s">
        <v>181</v>
      </c>
      <c r="B79" s="39"/>
      <c r="C79" s="39" t="s">
        <v>69</v>
      </c>
      <c r="D79" s="39" t="s">
        <v>316</v>
      </c>
      <c r="E79" s="39" t="s">
        <v>314</v>
      </c>
      <c r="F79" s="39" t="s">
        <v>182</v>
      </c>
      <c r="G79" s="342">
        <v>50.352</v>
      </c>
      <c r="H79" s="342">
        <v>50.352</v>
      </c>
    </row>
    <row r="80" spans="1:8" s="389" customFormat="1" ht="51">
      <c r="A80" s="313" t="s">
        <v>320</v>
      </c>
      <c r="B80" s="39"/>
      <c r="C80" s="39" t="s">
        <v>69</v>
      </c>
      <c r="D80" s="39" t="s">
        <v>316</v>
      </c>
      <c r="E80" s="39" t="s">
        <v>318</v>
      </c>
      <c r="F80" s="39"/>
      <c r="G80" s="342">
        <f>G81+G83</f>
        <v>10.7</v>
      </c>
      <c r="H80" s="342">
        <f>H81+H83</f>
        <v>10.7</v>
      </c>
    </row>
    <row r="81" spans="1:8" s="389" customFormat="1" ht="63.75" hidden="1">
      <c r="A81" s="62" t="s">
        <v>252</v>
      </c>
      <c r="B81" s="39"/>
      <c r="C81" s="39" t="s">
        <v>69</v>
      </c>
      <c r="D81" s="39" t="s">
        <v>316</v>
      </c>
      <c r="E81" s="39" t="s">
        <v>318</v>
      </c>
      <c r="F81" s="39" t="s">
        <v>187</v>
      </c>
      <c r="G81" s="342">
        <f>G82</f>
        <v>0</v>
      </c>
      <c r="H81" s="342">
        <f>H82</f>
        <v>0</v>
      </c>
    </row>
    <row r="82" spans="1:8" s="389" customFormat="1" ht="25.5" hidden="1">
      <c r="A82" s="43" t="s">
        <v>188</v>
      </c>
      <c r="B82" s="61"/>
      <c r="C82" s="39" t="s">
        <v>69</v>
      </c>
      <c r="D82" s="39" t="s">
        <v>316</v>
      </c>
      <c r="E82" s="39" t="s">
        <v>318</v>
      </c>
      <c r="F82" s="61" t="s">
        <v>189</v>
      </c>
      <c r="G82" s="342">
        <v>0</v>
      </c>
      <c r="H82" s="342">
        <v>0</v>
      </c>
    </row>
    <row r="83" spans="1:8" s="389" customFormat="1" ht="25.5">
      <c r="A83" s="43" t="s">
        <v>41</v>
      </c>
      <c r="B83" s="39"/>
      <c r="C83" s="39" t="s">
        <v>69</v>
      </c>
      <c r="D83" s="39" t="s">
        <v>316</v>
      </c>
      <c r="E83" s="39" t="s">
        <v>318</v>
      </c>
      <c r="F83" s="39" t="s">
        <v>180</v>
      </c>
      <c r="G83" s="342">
        <f>G84</f>
        <v>10.7</v>
      </c>
      <c r="H83" s="342">
        <f>H84</f>
        <v>10.7</v>
      </c>
    </row>
    <row r="84" spans="1:8" s="389" customFormat="1" ht="25.5">
      <c r="A84" s="313" t="s">
        <v>181</v>
      </c>
      <c r="B84" s="39"/>
      <c r="C84" s="39" t="s">
        <v>69</v>
      </c>
      <c r="D84" s="39" t="s">
        <v>316</v>
      </c>
      <c r="E84" s="39" t="s">
        <v>318</v>
      </c>
      <c r="F84" s="39" t="s">
        <v>182</v>
      </c>
      <c r="G84" s="342">
        <v>10.7</v>
      </c>
      <c r="H84" s="342">
        <v>10.7</v>
      </c>
    </row>
    <row r="85" spans="1:8" s="381" customFormat="1" ht="13.5">
      <c r="A85" s="22" t="s">
        <v>265</v>
      </c>
      <c r="B85" s="23"/>
      <c r="C85" s="23" t="s">
        <v>57</v>
      </c>
      <c r="D85" s="23"/>
      <c r="E85" s="23"/>
      <c r="F85" s="23"/>
      <c r="G85" s="54">
        <f>G86+G112</f>
        <v>2154.96</v>
      </c>
      <c r="H85" s="54">
        <f>H86+H112</f>
        <v>2219.893</v>
      </c>
    </row>
    <row r="86" spans="1:8" s="381" customFormat="1" ht="13.5">
      <c r="A86" s="329" t="s">
        <v>126</v>
      </c>
      <c r="B86" s="359"/>
      <c r="C86" s="359" t="s">
        <v>57</v>
      </c>
      <c r="D86" s="359" t="s">
        <v>113</v>
      </c>
      <c r="E86" s="359"/>
      <c r="F86" s="359"/>
      <c r="G86" s="378">
        <f>G87+G107</f>
        <v>1754.96</v>
      </c>
      <c r="H86" s="378">
        <f>H87+H107</f>
        <v>1819.893</v>
      </c>
    </row>
    <row r="87" spans="1:8" s="381" customFormat="1" ht="42" customHeight="1">
      <c r="A87" s="335" t="s">
        <v>266</v>
      </c>
      <c r="B87" s="349"/>
      <c r="C87" s="349" t="s">
        <v>57</v>
      </c>
      <c r="D87" s="349" t="s">
        <v>113</v>
      </c>
      <c r="E87" s="349" t="s">
        <v>119</v>
      </c>
      <c r="F87" s="316"/>
      <c r="G87" s="341">
        <f>G88+G102</f>
        <v>1754.96</v>
      </c>
      <c r="H87" s="341">
        <f>H88+H102</f>
        <v>1819.893</v>
      </c>
    </row>
    <row r="88" spans="1:8" s="381" customFormat="1" ht="33" customHeight="1">
      <c r="A88" s="327" t="s">
        <v>120</v>
      </c>
      <c r="B88" s="315"/>
      <c r="C88" s="315" t="s">
        <v>57</v>
      </c>
      <c r="D88" s="315" t="s">
        <v>113</v>
      </c>
      <c r="E88" s="315" t="s">
        <v>121</v>
      </c>
      <c r="F88" s="315"/>
      <c r="G88" s="380">
        <f>SUM(G89)</f>
        <v>1754.96</v>
      </c>
      <c r="H88" s="380">
        <f>SUM(H89)</f>
        <v>1819.893</v>
      </c>
    </row>
    <row r="89" spans="1:8" s="381" customFormat="1" ht="66.75" customHeight="1">
      <c r="A89" s="332" t="s">
        <v>122</v>
      </c>
      <c r="B89" s="316"/>
      <c r="C89" s="316" t="s">
        <v>57</v>
      </c>
      <c r="D89" s="316" t="s">
        <v>113</v>
      </c>
      <c r="E89" s="316" t="s">
        <v>123</v>
      </c>
      <c r="F89" s="316"/>
      <c r="G89" s="342">
        <f>G90+G93+G96+G99</f>
        <v>1754.96</v>
      </c>
      <c r="H89" s="342">
        <f>H90+H93+H96+H99</f>
        <v>1819.893</v>
      </c>
    </row>
    <row r="90" spans="1:8" s="381" customFormat="1" ht="20.25" customHeight="1">
      <c r="A90" s="332" t="s">
        <v>124</v>
      </c>
      <c r="B90" s="316"/>
      <c r="C90" s="316" t="s">
        <v>57</v>
      </c>
      <c r="D90" s="316" t="s">
        <v>113</v>
      </c>
      <c r="E90" s="316" t="s">
        <v>125</v>
      </c>
      <c r="F90" s="316"/>
      <c r="G90" s="342">
        <v>1754.96</v>
      </c>
      <c r="H90" s="342">
        <v>1819.893</v>
      </c>
    </row>
    <row r="91" spans="1:8" s="381" customFormat="1" ht="37.5" customHeight="1" hidden="1">
      <c r="A91" s="313" t="s">
        <v>41</v>
      </c>
      <c r="B91" s="316"/>
      <c r="C91" s="316" t="s">
        <v>57</v>
      </c>
      <c r="D91" s="316" t="s">
        <v>113</v>
      </c>
      <c r="E91" s="316" t="s">
        <v>125</v>
      </c>
      <c r="F91" s="316" t="s">
        <v>180</v>
      </c>
      <c r="G91" s="342">
        <f>G92</f>
        <v>0</v>
      </c>
      <c r="H91" s="342">
        <f>H92</f>
        <v>0</v>
      </c>
    </row>
    <row r="92" spans="1:8" s="381" customFormat="1" ht="37.5" customHeight="1" hidden="1">
      <c r="A92" s="313" t="s">
        <v>181</v>
      </c>
      <c r="B92" s="316"/>
      <c r="C92" s="316" t="s">
        <v>57</v>
      </c>
      <c r="D92" s="316" t="s">
        <v>113</v>
      </c>
      <c r="E92" s="316" t="s">
        <v>125</v>
      </c>
      <c r="F92" s="316" t="s">
        <v>182</v>
      </c>
      <c r="G92" s="342">
        <v>0</v>
      </c>
      <c r="H92" s="342">
        <v>0</v>
      </c>
    </row>
    <row r="93" spans="1:8" s="381" customFormat="1" ht="37.5" customHeight="1" hidden="1">
      <c r="A93" s="332" t="s">
        <v>127</v>
      </c>
      <c r="B93" s="316"/>
      <c r="C93" s="316" t="s">
        <v>57</v>
      </c>
      <c r="D93" s="316" t="s">
        <v>113</v>
      </c>
      <c r="E93" s="316" t="s">
        <v>128</v>
      </c>
      <c r="F93" s="316"/>
      <c r="G93" s="342">
        <f>G94</f>
        <v>0</v>
      </c>
      <c r="H93" s="342">
        <f>H94</f>
        <v>0</v>
      </c>
    </row>
    <row r="94" spans="1:8" s="381" customFormat="1" ht="37.5" customHeight="1" hidden="1">
      <c r="A94" s="313" t="s">
        <v>41</v>
      </c>
      <c r="B94" s="316"/>
      <c r="C94" s="316" t="s">
        <v>57</v>
      </c>
      <c r="D94" s="316" t="s">
        <v>113</v>
      </c>
      <c r="E94" s="316" t="s">
        <v>128</v>
      </c>
      <c r="F94" s="316" t="s">
        <v>180</v>
      </c>
      <c r="G94" s="342">
        <f>G95</f>
        <v>0</v>
      </c>
      <c r="H94" s="342">
        <f>H95</f>
        <v>0</v>
      </c>
    </row>
    <row r="95" spans="1:8" s="381" customFormat="1" ht="37.5" customHeight="1" hidden="1">
      <c r="A95" s="313" t="s">
        <v>181</v>
      </c>
      <c r="B95" s="316"/>
      <c r="C95" s="316" t="s">
        <v>57</v>
      </c>
      <c r="D95" s="316" t="s">
        <v>113</v>
      </c>
      <c r="E95" s="316" t="s">
        <v>128</v>
      </c>
      <c r="F95" s="316" t="s">
        <v>182</v>
      </c>
      <c r="G95" s="342">
        <v>0</v>
      </c>
      <c r="H95" s="342">
        <v>0</v>
      </c>
    </row>
    <row r="96" spans="1:8" s="381" customFormat="1" ht="55.5" customHeight="1" hidden="1">
      <c r="A96" s="332" t="s">
        <v>129</v>
      </c>
      <c r="B96" s="316"/>
      <c r="C96" s="316" t="s">
        <v>57</v>
      </c>
      <c r="D96" s="316" t="s">
        <v>113</v>
      </c>
      <c r="E96" s="316" t="s">
        <v>130</v>
      </c>
      <c r="F96" s="316"/>
      <c r="G96" s="342">
        <f>G97</f>
        <v>0</v>
      </c>
      <c r="H96" s="342">
        <f>H97</f>
        <v>0</v>
      </c>
    </row>
    <row r="97" spans="1:8" s="381" customFormat="1" ht="37.5" customHeight="1" hidden="1">
      <c r="A97" s="313" t="s">
        <v>41</v>
      </c>
      <c r="B97" s="316"/>
      <c r="C97" s="316" t="s">
        <v>57</v>
      </c>
      <c r="D97" s="316" t="s">
        <v>113</v>
      </c>
      <c r="E97" s="316" t="s">
        <v>130</v>
      </c>
      <c r="F97" s="316" t="s">
        <v>180</v>
      </c>
      <c r="G97" s="342">
        <f>G98</f>
        <v>0</v>
      </c>
      <c r="H97" s="342">
        <f>H98</f>
        <v>0</v>
      </c>
    </row>
    <row r="98" spans="1:8" s="381" customFormat="1" ht="37.5" customHeight="1" hidden="1">
      <c r="A98" s="313" t="s">
        <v>181</v>
      </c>
      <c r="B98" s="316"/>
      <c r="C98" s="316" t="s">
        <v>57</v>
      </c>
      <c r="D98" s="316" t="s">
        <v>113</v>
      </c>
      <c r="E98" s="316" t="s">
        <v>130</v>
      </c>
      <c r="F98" s="316" t="s">
        <v>182</v>
      </c>
      <c r="G98" s="342">
        <v>0</v>
      </c>
      <c r="H98" s="342">
        <v>0</v>
      </c>
    </row>
    <row r="99" spans="1:8" s="389" customFormat="1" ht="25.5" hidden="1">
      <c r="A99" s="332" t="s">
        <v>132</v>
      </c>
      <c r="B99" s="316"/>
      <c r="C99" s="316" t="s">
        <v>57</v>
      </c>
      <c r="D99" s="316" t="s">
        <v>113</v>
      </c>
      <c r="E99" s="316" t="s">
        <v>131</v>
      </c>
      <c r="F99" s="316"/>
      <c r="G99" s="342">
        <f>G100</f>
        <v>0</v>
      </c>
      <c r="H99" s="342">
        <f>H100</f>
        <v>0</v>
      </c>
    </row>
    <row r="100" spans="1:8" s="389" customFormat="1" ht="25.5" hidden="1">
      <c r="A100" s="313" t="s">
        <v>41</v>
      </c>
      <c r="B100" s="316"/>
      <c r="C100" s="316" t="s">
        <v>57</v>
      </c>
      <c r="D100" s="316" t="s">
        <v>113</v>
      </c>
      <c r="E100" s="316" t="s">
        <v>131</v>
      </c>
      <c r="F100" s="316" t="s">
        <v>180</v>
      </c>
      <c r="G100" s="342">
        <f>G101</f>
        <v>0</v>
      </c>
      <c r="H100" s="342">
        <f>H101</f>
        <v>0</v>
      </c>
    </row>
    <row r="101" spans="1:8" s="389" customFormat="1" ht="25.5" hidden="1">
      <c r="A101" s="313" t="s">
        <v>181</v>
      </c>
      <c r="B101" s="316"/>
      <c r="C101" s="316" t="s">
        <v>57</v>
      </c>
      <c r="D101" s="316" t="s">
        <v>113</v>
      </c>
      <c r="E101" s="316" t="s">
        <v>131</v>
      </c>
      <c r="F101" s="316" t="s">
        <v>182</v>
      </c>
      <c r="G101" s="342">
        <v>0</v>
      </c>
      <c r="H101" s="342">
        <v>0</v>
      </c>
    </row>
    <row r="102" spans="1:8" s="381" customFormat="1" ht="48" customHeight="1" hidden="1">
      <c r="A102" s="323" t="s">
        <v>325</v>
      </c>
      <c r="B102" s="315"/>
      <c r="C102" s="315" t="s">
        <v>57</v>
      </c>
      <c r="D102" s="315" t="s">
        <v>113</v>
      </c>
      <c r="E102" s="315" t="s">
        <v>133</v>
      </c>
      <c r="F102" s="359"/>
      <c r="G102" s="380">
        <f>G103</f>
        <v>0</v>
      </c>
      <c r="H102" s="380">
        <f>H103</f>
        <v>0</v>
      </c>
    </row>
    <row r="103" spans="1:8" s="381" customFormat="1" ht="30.75" customHeight="1" hidden="1">
      <c r="A103" s="332" t="s">
        <v>134</v>
      </c>
      <c r="B103" s="316"/>
      <c r="C103" s="316" t="s">
        <v>57</v>
      </c>
      <c r="D103" s="316" t="s">
        <v>113</v>
      </c>
      <c r="E103" s="316" t="s">
        <v>135</v>
      </c>
      <c r="F103" s="349"/>
      <c r="G103" s="342">
        <f>G104</f>
        <v>0</v>
      </c>
      <c r="H103" s="342">
        <f>H104</f>
        <v>0</v>
      </c>
    </row>
    <row r="104" spans="1:8" s="381" customFormat="1" ht="34.5" customHeight="1" hidden="1">
      <c r="A104" s="332" t="s">
        <v>136</v>
      </c>
      <c r="B104" s="316"/>
      <c r="C104" s="316" t="s">
        <v>57</v>
      </c>
      <c r="D104" s="316" t="s">
        <v>113</v>
      </c>
      <c r="E104" s="316" t="s">
        <v>137</v>
      </c>
      <c r="F104" s="349"/>
      <c r="G104" s="342">
        <f>SUM(G106)</f>
        <v>0</v>
      </c>
      <c r="H104" s="342">
        <f>SUM(H106)</f>
        <v>0</v>
      </c>
    </row>
    <row r="105" spans="1:8" s="381" customFormat="1" ht="25.5" hidden="1">
      <c r="A105" s="313" t="s">
        <v>41</v>
      </c>
      <c r="B105" s="316"/>
      <c r="C105" s="316" t="s">
        <v>57</v>
      </c>
      <c r="D105" s="316" t="s">
        <v>113</v>
      </c>
      <c r="E105" s="316" t="s">
        <v>137</v>
      </c>
      <c r="F105" s="316" t="s">
        <v>180</v>
      </c>
      <c r="G105" s="342">
        <f>G106</f>
        <v>0</v>
      </c>
      <c r="H105" s="342">
        <f>H106</f>
        <v>0</v>
      </c>
    </row>
    <row r="106" spans="1:8" s="381" customFormat="1" ht="25.5" hidden="1">
      <c r="A106" s="313" t="s">
        <v>181</v>
      </c>
      <c r="B106" s="316"/>
      <c r="C106" s="316" t="s">
        <v>57</v>
      </c>
      <c r="D106" s="316" t="s">
        <v>113</v>
      </c>
      <c r="E106" s="316" t="s">
        <v>137</v>
      </c>
      <c r="F106" s="316" t="s">
        <v>182</v>
      </c>
      <c r="G106" s="342">
        <v>0</v>
      </c>
      <c r="H106" s="342">
        <v>0</v>
      </c>
    </row>
    <row r="107" spans="1:8" s="381" customFormat="1" ht="38.25" hidden="1">
      <c r="A107" s="41" t="s">
        <v>164</v>
      </c>
      <c r="B107" s="349"/>
      <c r="C107" s="64" t="s">
        <v>57</v>
      </c>
      <c r="D107" s="64" t="s">
        <v>113</v>
      </c>
      <c r="E107" s="64" t="s">
        <v>165</v>
      </c>
      <c r="F107" s="64"/>
      <c r="G107" s="341">
        <f>SUM(G108)</f>
        <v>0</v>
      </c>
      <c r="H107" s="341">
        <f>SUM(H108)</f>
        <v>0</v>
      </c>
    </row>
    <row r="108" spans="1:8" s="381" customFormat="1" ht="25.5" hidden="1">
      <c r="A108" s="65" t="s">
        <v>166</v>
      </c>
      <c r="B108" s="315"/>
      <c r="C108" s="66" t="s">
        <v>57</v>
      </c>
      <c r="D108" s="66" t="s">
        <v>113</v>
      </c>
      <c r="E108" s="66" t="s">
        <v>167</v>
      </c>
      <c r="F108" s="66"/>
      <c r="G108" s="380">
        <f>G109</f>
        <v>0</v>
      </c>
      <c r="H108" s="380">
        <f>H109</f>
        <v>0</v>
      </c>
    </row>
    <row r="109" spans="1:8" s="381" customFormat="1" ht="38.25" hidden="1">
      <c r="A109" s="68" t="s">
        <v>168</v>
      </c>
      <c r="B109" s="316"/>
      <c r="C109" s="69" t="s">
        <v>57</v>
      </c>
      <c r="D109" s="69" t="s">
        <v>113</v>
      </c>
      <c r="E109" s="69" t="s">
        <v>169</v>
      </c>
      <c r="F109" s="69"/>
      <c r="G109" s="342">
        <f>SUM(G111)</f>
        <v>0</v>
      </c>
      <c r="H109" s="342">
        <f>SUM(H111)</f>
        <v>0</v>
      </c>
    </row>
    <row r="110" spans="1:8" s="381" customFormat="1" ht="25.5" hidden="1">
      <c r="A110" s="313" t="s">
        <v>41</v>
      </c>
      <c r="B110" s="316"/>
      <c r="C110" s="69" t="s">
        <v>57</v>
      </c>
      <c r="D110" s="69" t="s">
        <v>113</v>
      </c>
      <c r="E110" s="69" t="s">
        <v>169</v>
      </c>
      <c r="F110" s="316" t="s">
        <v>180</v>
      </c>
      <c r="G110" s="342">
        <f>G111</f>
        <v>0</v>
      </c>
      <c r="H110" s="342">
        <f>H111</f>
        <v>0</v>
      </c>
    </row>
    <row r="111" spans="1:8" s="381" customFormat="1" ht="25.5" hidden="1">
      <c r="A111" s="62" t="s">
        <v>181</v>
      </c>
      <c r="B111" s="316"/>
      <c r="C111" s="69" t="s">
        <v>57</v>
      </c>
      <c r="D111" s="69" t="s">
        <v>113</v>
      </c>
      <c r="E111" s="69" t="s">
        <v>169</v>
      </c>
      <c r="F111" s="316" t="s">
        <v>182</v>
      </c>
      <c r="G111" s="342">
        <v>0</v>
      </c>
      <c r="H111" s="342">
        <v>0</v>
      </c>
    </row>
    <row r="112" spans="1:8" s="381" customFormat="1" ht="19.5" customHeight="1">
      <c r="A112" s="335" t="s">
        <v>56</v>
      </c>
      <c r="B112" s="349"/>
      <c r="C112" s="349" t="s">
        <v>57</v>
      </c>
      <c r="D112" s="349" t="s">
        <v>58</v>
      </c>
      <c r="E112" s="349"/>
      <c r="F112" s="349"/>
      <c r="G112" s="341">
        <f>G113+G118</f>
        <v>400</v>
      </c>
      <c r="H112" s="341">
        <f>H113+H118</f>
        <v>400</v>
      </c>
    </row>
    <row r="113" spans="1:8" s="377" customFormat="1" ht="43.5" customHeight="1" hidden="1">
      <c r="A113" s="335" t="s">
        <v>267</v>
      </c>
      <c r="B113" s="349"/>
      <c r="C113" s="349" t="s">
        <v>57</v>
      </c>
      <c r="D113" s="349" t="s">
        <v>58</v>
      </c>
      <c r="E113" s="349" t="s">
        <v>51</v>
      </c>
      <c r="F113" s="349"/>
      <c r="G113" s="341">
        <f>G114</f>
        <v>0</v>
      </c>
      <c r="H113" s="341">
        <f>H114</f>
        <v>0</v>
      </c>
    </row>
    <row r="114" spans="1:8" s="381" customFormat="1" ht="63" customHeight="1" hidden="1">
      <c r="A114" s="390" t="s">
        <v>52</v>
      </c>
      <c r="B114" s="391"/>
      <c r="C114" s="315" t="s">
        <v>57</v>
      </c>
      <c r="D114" s="315" t="s">
        <v>58</v>
      </c>
      <c r="E114" s="315" t="s">
        <v>53</v>
      </c>
      <c r="F114" s="359"/>
      <c r="G114" s="380">
        <f>G115</f>
        <v>0</v>
      </c>
      <c r="H114" s="380">
        <f>H115</f>
        <v>0</v>
      </c>
    </row>
    <row r="115" spans="1:8" s="381" customFormat="1" ht="59.25" customHeight="1" hidden="1">
      <c r="A115" s="392" t="s">
        <v>54</v>
      </c>
      <c r="B115" s="393"/>
      <c r="C115" s="316" t="s">
        <v>57</v>
      </c>
      <c r="D115" s="316" t="s">
        <v>58</v>
      </c>
      <c r="E115" s="39" t="s">
        <v>55</v>
      </c>
      <c r="F115" s="59"/>
      <c r="G115" s="342">
        <f>SUM(G117)</f>
        <v>0</v>
      </c>
      <c r="H115" s="342">
        <f>SUM(H117)</f>
        <v>0</v>
      </c>
    </row>
    <row r="116" spans="1:8" s="381" customFormat="1" ht="27.75" customHeight="1" hidden="1">
      <c r="A116" s="313" t="s">
        <v>246</v>
      </c>
      <c r="B116" s="393"/>
      <c r="C116" s="316" t="s">
        <v>57</v>
      </c>
      <c r="D116" s="316" t="s">
        <v>58</v>
      </c>
      <c r="E116" s="39" t="s">
        <v>55</v>
      </c>
      <c r="F116" s="39" t="s">
        <v>268</v>
      </c>
      <c r="G116" s="342">
        <v>0</v>
      </c>
      <c r="H116" s="342">
        <v>0</v>
      </c>
    </row>
    <row r="117" spans="1:8" s="381" customFormat="1" ht="27.75" customHeight="1" hidden="1">
      <c r="A117" s="313" t="s">
        <v>269</v>
      </c>
      <c r="B117" s="393"/>
      <c r="C117" s="316" t="s">
        <v>57</v>
      </c>
      <c r="D117" s="316" t="s">
        <v>58</v>
      </c>
      <c r="E117" s="39" t="s">
        <v>55</v>
      </c>
      <c r="F117" s="39" t="s">
        <v>270</v>
      </c>
      <c r="G117" s="342">
        <v>0</v>
      </c>
      <c r="H117" s="342">
        <v>0</v>
      </c>
    </row>
    <row r="118" spans="1:8" s="381" customFormat="1" ht="45" customHeight="1">
      <c r="A118" s="41" t="s">
        <v>257</v>
      </c>
      <c r="B118" s="349"/>
      <c r="C118" s="349" t="s">
        <v>57</v>
      </c>
      <c r="D118" s="349" t="s">
        <v>58</v>
      </c>
      <c r="E118" s="349" t="s">
        <v>213</v>
      </c>
      <c r="F118" s="349"/>
      <c r="G118" s="341">
        <f>G119</f>
        <v>400</v>
      </c>
      <c r="H118" s="341">
        <f>H119</f>
        <v>400</v>
      </c>
    </row>
    <row r="119" spans="1:8" s="381" customFormat="1" ht="12.75">
      <c r="A119" s="65" t="s">
        <v>16</v>
      </c>
      <c r="B119" s="315"/>
      <c r="C119" s="315" t="s">
        <v>57</v>
      </c>
      <c r="D119" s="315" t="s">
        <v>58</v>
      </c>
      <c r="E119" s="315" t="s">
        <v>214</v>
      </c>
      <c r="F119" s="315"/>
      <c r="G119" s="380">
        <f>G120</f>
        <v>400</v>
      </c>
      <c r="H119" s="380">
        <f>H120</f>
        <v>400</v>
      </c>
    </row>
    <row r="120" spans="1:8" s="381" customFormat="1" ht="12" customHeight="1">
      <c r="A120" s="68" t="s">
        <v>16</v>
      </c>
      <c r="B120" s="349"/>
      <c r="C120" s="316" t="s">
        <v>57</v>
      </c>
      <c r="D120" s="316" t="s">
        <v>58</v>
      </c>
      <c r="E120" s="316" t="s">
        <v>215</v>
      </c>
      <c r="F120" s="349"/>
      <c r="G120" s="342">
        <f>G121+G124+G127</f>
        <v>400</v>
      </c>
      <c r="H120" s="342">
        <f>H121+H124+H127</f>
        <v>400</v>
      </c>
    </row>
    <row r="121" spans="1:8" s="381" customFormat="1" ht="17.25" customHeight="1" hidden="1">
      <c r="A121" s="332" t="s">
        <v>224</v>
      </c>
      <c r="B121" s="316"/>
      <c r="C121" s="316" t="s">
        <v>57</v>
      </c>
      <c r="D121" s="316" t="s">
        <v>58</v>
      </c>
      <c r="E121" s="316" t="s">
        <v>225</v>
      </c>
      <c r="F121" s="349"/>
      <c r="G121" s="342">
        <f>G123</f>
        <v>0</v>
      </c>
      <c r="H121" s="342">
        <f>H123</f>
        <v>0</v>
      </c>
    </row>
    <row r="122" spans="1:8" s="381" customFormat="1" ht="25.5" hidden="1">
      <c r="A122" s="313" t="s">
        <v>41</v>
      </c>
      <c r="B122" s="316"/>
      <c r="C122" s="316" t="s">
        <v>57</v>
      </c>
      <c r="D122" s="316" t="s">
        <v>58</v>
      </c>
      <c r="E122" s="316" t="s">
        <v>225</v>
      </c>
      <c r="F122" s="316" t="s">
        <v>180</v>
      </c>
      <c r="G122" s="342">
        <f>G123</f>
        <v>0</v>
      </c>
      <c r="H122" s="342">
        <f>H123</f>
        <v>0</v>
      </c>
    </row>
    <row r="123" spans="1:8" s="381" customFormat="1" ht="31.5" customHeight="1" hidden="1">
      <c r="A123" s="313" t="s">
        <v>181</v>
      </c>
      <c r="B123" s="316"/>
      <c r="C123" s="316" t="s">
        <v>57</v>
      </c>
      <c r="D123" s="316" t="s">
        <v>58</v>
      </c>
      <c r="E123" s="316" t="s">
        <v>225</v>
      </c>
      <c r="F123" s="316" t="s">
        <v>182</v>
      </c>
      <c r="G123" s="342">
        <v>0</v>
      </c>
      <c r="H123" s="342">
        <v>0</v>
      </c>
    </row>
    <row r="124" spans="1:8" s="381" customFormat="1" ht="23.25" customHeight="1">
      <c r="A124" s="332" t="s">
        <v>226</v>
      </c>
      <c r="B124" s="316"/>
      <c r="C124" s="316" t="s">
        <v>57</v>
      </c>
      <c r="D124" s="316" t="s">
        <v>58</v>
      </c>
      <c r="E124" s="316" t="s">
        <v>227</v>
      </c>
      <c r="F124" s="316"/>
      <c r="G124" s="342">
        <f>G126</f>
        <v>400</v>
      </c>
      <c r="H124" s="342">
        <f>H126</f>
        <v>400</v>
      </c>
    </row>
    <row r="125" spans="1:8" s="381" customFormat="1" ht="25.5">
      <c r="A125" s="313" t="s">
        <v>41</v>
      </c>
      <c r="B125" s="316"/>
      <c r="C125" s="316" t="s">
        <v>57</v>
      </c>
      <c r="D125" s="316" t="s">
        <v>58</v>
      </c>
      <c r="E125" s="316" t="s">
        <v>227</v>
      </c>
      <c r="F125" s="316" t="s">
        <v>180</v>
      </c>
      <c r="G125" s="342">
        <f>G126</f>
        <v>400</v>
      </c>
      <c r="H125" s="342">
        <f>H126</f>
        <v>400</v>
      </c>
    </row>
    <row r="126" spans="1:8" s="381" customFormat="1" ht="24.75" customHeight="1">
      <c r="A126" s="313" t="s">
        <v>181</v>
      </c>
      <c r="B126" s="316"/>
      <c r="C126" s="316" t="s">
        <v>57</v>
      </c>
      <c r="D126" s="316" t="s">
        <v>58</v>
      </c>
      <c r="E126" s="316" t="s">
        <v>227</v>
      </c>
      <c r="F126" s="316" t="s">
        <v>182</v>
      </c>
      <c r="G126" s="342">
        <v>400</v>
      </c>
      <c r="H126" s="342">
        <v>400</v>
      </c>
    </row>
    <row r="127" spans="1:8" s="381" customFormat="1" ht="36.75" customHeight="1" hidden="1">
      <c r="A127" s="332" t="s">
        <v>228</v>
      </c>
      <c r="B127" s="316"/>
      <c r="C127" s="316" t="s">
        <v>57</v>
      </c>
      <c r="D127" s="316" t="s">
        <v>58</v>
      </c>
      <c r="E127" s="316" t="s">
        <v>229</v>
      </c>
      <c r="F127" s="316"/>
      <c r="G127" s="342">
        <f>SUM(G129:G129)</f>
        <v>0</v>
      </c>
      <c r="H127" s="342">
        <f>SUM(H129:H129)</f>
        <v>0</v>
      </c>
    </row>
    <row r="128" spans="1:8" s="381" customFormat="1" ht="25.5" hidden="1">
      <c r="A128" s="313" t="s">
        <v>41</v>
      </c>
      <c r="B128" s="316"/>
      <c r="C128" s="316" t="s">
        <v>57</v>
      </c>
      <c r="D128" s="316" t="s">
        <v>58</v>
      </c>
      <c r="E128" s="316" t="s">
        <v>229</v>
      </c>
      <c r="F128" s="316" t="s">
        <v>180</v>
      </c>
      <c r="G128" s="342">
        <f>G129</f>
        <v>0</v>
      </c>
      <c r="H128" s="342">
        <f>H129</f>
        <v>0</v>
      </c>
    </row>
    <row r="129" spans="1:8" s="381" customFormat="1" ht="25.5" hidden="1">
      <c r="A129" s="313" t="s">
        <v>181</v>
      </c>
      <c r="B129" s="316"/>
      <c r="C129" s="316" t="s">
        <v>57</v>
      </c>
      <c r="D129" s="316" t="s">
        <v>58</v>
      </c>
      <c r="E129" s="316" t="s">
        <v>229</v>
      </c>
      <c r="F129" s="316" t="s">
        <v>182</v>
      </c>
      <c r="G129" s="342">
        <v>0</v>
      </c>
      <c r="H129" s="342">
        <v>0</v>
      </c>
    </row>
    <row r="130" spans="1:8" s="388" customFormat="1" ht="13.5">
      <c r="A130" s="22" t="s">
        <v>271</v>
      </c>
      <c r="B130" s="23"/>
      <c r="C130" s="23" t="s">
        <v>147</v>
      </c>
      <c r="D130" s="23"/>
      <c r="E130" s="23"/>
      <c r="F130" s="23"/>
      <c r="G130" s="54">
        <f>G131+G152+G175</f>
        <v>35817.475999999995</v>
      </c>
      <c r="H130" s="54">
        <f>H131+H152+H175</f>
        <v>38588.325</v>
      </c>
    </row>
    <row r="131" spans="1:8" s="394" customFormat="1" ht="12.75" customHeight="1">
      <c r="A131" s="329" t="s">
        <v>232</v>
      </c>
      <c r="B131" s="359"/>
      <c r="C131" s="359" t="s">
        <v>147</v>
      </c>
      <c r="D131" s="359" t="s">
        <v>40</v>
      </c>
      <c r="E131" s="359"/>
      <c r="F131" s="359"/>
      <c r="G131" s="378">
        <f>G143+G132</f>
        <v>5173</v>
      </c>
      <c r="H131" s="378">
        <f>H143+H132</f>
        <v>5230.3</v>
      </c>
    </row>
    <row r="132" spans="1:8" ht="38.25" hidden="1">
      <c r="A132" s="318" t="s">
        <v>324</v>
      </c>
      <c r="B132" s="359"/>
      <c r="C132" s="349" t="s">
        <v>147</v>
      </c>
      <c r="D132" s="349" t="s">
        <v>40</v>
      </c>
      <c r="E132" s="349" t="s">
        <v>59</v>
      </c>
      <c r="F132" s="359"/>
      <c r="G132" s="341">
        <f>G133+G138</f>
        <v>0</v>
      </c>
      <c r="H132" s="341">
        <f>H133+H138</f>
        <v>0</v>
      </c>
    </row>
    <row r="133" spans="1:8" ht="63.75" hidden="1">
      <c r="A133" s="327" t="s">
        <v>60</v>
      </c>
      <c r="B133" s="359"/>
      <c r="C133" s="316" t="s">
        <v>147</v>
      </c>
      <c r="D133" s="316" t="s">
        <v>40</v>
      </c>
      <c r="E133" s="315" t="s">
        <v>61</v>
      </c>
      <c r="F133" s="359"/>
      <c r="G133" s="380">
        <f>G135</f>
        <v>0</v>
      </c>
      <c r="H133" s="380">
        <f>H135</f>
        <v>0</v>
      </c>
    </row>
    <row r="134" spans="1:8" ht="63.75" hidden="1">
      <c r="A134" s="332" t="s">
        <v>299</v>
      </c>
      <c r="B134" s="359"/>
      <c r="C134" s="316" t="s">
        <v>147</v>
      </c>
      <c r="D134" s="316" t="s">
        <v>40</v>
      </c>
      <c r="E134" s="316" t="s">
        <v>63</v>
      </c>
      <c r="F134" s="316"/>
      <c r="G134" s="342">
        <f aca="true" t="shared" si="1" ref="G134:H136">G135</f>
        <v>0</v>
      </c>
      <c r="H134" s="342">
        <f t="shared" si="1"/>
        <v>0</v>
      </c>
    </row>
    <row r="135" spans="1:8" ht="39.75" customHeight="1" hidden="1">
      <c r="A135" s="332" t="s">
        <v>64</v>
      </c>
      <c r="B135" s="316"/>
      <c r="C135" s="316" t="s">
        <v>147</v>
      </c>
      <c r="D135" s="316" t="s">
        <v>40</v>
      </c>
      <c r="E135" s="316" t="s">
        <v>65</v>
      </c>
      <c r="F135" s="316"/>
      <c r="G135" s="342">
        <f t="shared" si="1"/>
        <v>0</v>
      </c>
      <c r="H135" s="342">
        <f t="shared" si="1"/>
        <v>0</v>
      </c>
    </row>
    <row r="136" spans="1:8" ht="12.75" hidden="1">
      <c r="A136" s="79" t="s">
        <v>66</v>
      </c>
      <c r="B136" s="316"/>
      <c r="C136" s="316" t="s">
        <v>147</v>
      </c>
      <c r="D136" s="316" t="s">
        <v>40</v>
      </c>
      <c r="E136" s="316" t="s">
        <v>65</v>
      </c>
      <c r="F136" s="316" t="s">
        <v>239</v>
      </c>
      <c r="G136" s="342">
        <f t="shared" si="1"/>
        <v>0</v>
      </c>
      <c r="H136" s="342">
        <f t="shared" si="1"/>
        <v>0</v>
      </c>
    </row>
    <row r="137" spans="1:8" ht="25.5" hidden="1">
      <c r="A137" s="79" t="s">
        <v>67</v>
      </c>
      <c r="B137" s="316"/>
      <c r="C137" s="316" t="s">
        <v>147</v>
      </c>
      <c r="D137" s="316" t="s">
        <v>40</v>
      </c>
      <c r="E137" s="316" t="s">
        <v>65</v>
      </c>
      <c r="F137" s="316" t="s">
        <v>240</v>
      </c>
      <c r="G137" s="342">
        <v>0</v>
      </c>
      <c r="H137" s="342">
        <v>0</v>
      </c>
    </row>
    <row r="138" spans="1:8" ht="89.25" hidden="1">
      <c r="A138" s="327" t="s">
        <v>70</v>
      </c>
      <c r="B138" s="315"/>
      <c r="C138" s="315" t="s">
        <v>147</v>
      </c>
      <c r="D138" s="315" t="s">
        <v>40</v>
      </c>
      <c r="E138" s="315" t="s">
        <v>71</v>
      </c>
      <c r="F138" s="315"/>
      <c r="G138" s="380">
        <f aca="true" t="shared" si="2" ref="G138:H141">G139</f>
        <v>0</v>
      </c>
      <c r="H138" s="380">
        <f t="shared" si="2"/>
        <v>0</v>
      </c>
    </row>
    <row r="139" spans="1:8" ht="25.5" hidden="1">
      <c r="A139" s="395" t="s">
        <v>72</v>
      </c>
      <c r="B139" s="316"/>
      <c r="C139" s="316" t="s">
        <v>147</v>
      </c>
      <c r="D139" s="316" t="s">
        <v>40</v>
      </c>
      <c r="E139" s="316" t="s">
        <v>73</v>
      </c>
      <c r="F139" s="316"/>
      <c r="G139" s="342">
        <f t="shared" si="2"/>
        <v>0</v>
      </c>
      <c r="H139" s="342">
        <f t="shared" si="2"/>
        <v>0</v>
      </c>
    </row>
    <row r="140" spans="1:8" ht="38.25" hidden="1">
      <c r="A140" s="396" t="s">
        <v>74</v>
      </c>
      <c r="B140" s="316"/>
      <c r="C140" s="316" t="s">
        <v>147</v>
      </c>
      <c r="D140" s="316" t="s">
        <v>40</v>
      </c>
      <c r="E140" s="316" t="s">
        <v>75</v>
      </c>
      <c r="F140" s="316"/>
      <c r="G140" s="342">
        <f t="shared" si="2"/>
        <v>0</v>
      </c>
      <c r="H140" s="342">
        <f t="shared" si="2"/>
        <v>0</v>
      </c>
    </row>
    <row r="141" spans="1:8" ht="12.75" hidden="1">
      <c r="A141" s="313" t="s">
        <v>66</v>
      </c>
      <c r="B141" s="316"/>
      <c r="C141" s="316" t="s">
        <v>147</v>
      </c>
      <c r="D141" s="316" t="s">
        <v>40</v>
      </c>
      <c r="E141" s="316" t="s">
        <v>75</v>
      </c>
      <c r="F141" s="316" t="s">
        <v>239</v>
      </c>
      <c r="G141" s="342">
        <f t="shared" si="2"/>
        <v>0</v>
      </c>
      <c r="H141" s="342">
        <f t="shared" si="2"/>
        <v>0</v>
      </c>
    </row>
    <row r="142" spans="1:8" ht="25.5" hidden="1">
      <c r="A142" s="313" t="s">
        <v>286</v>
      </c>
      <c r="B142" s="316"/>
      <c r="C142" s="316" t="s">
        <v>147</v>
      </c>
      <c r="D142" s="316" t="s">
        <v>40</v>
      </c>
      <c r="E142" s="316" t="s">
        <v>75</v>
      </c>
      <c r="F142" s="316" t="s">
        <v>240</v>
      </c>
      <c r="G142" s="342">
        <v>0</v>
      </c>
      <c r="H142" s="342">
        <v>0</v>
      </c>
    </row>
    <row r="143" spans="1:8" s="397" customFormat="1" ht="38.25">
      <c r="A143" s="41" t="s">
        <v>257</v>
      </c>
      <c r="B143" s="349"/>
      <c r="C143" s="349" t="s">
        <v>147</v>
      </c>
      <c r="D143" s="349" t="s">
        <v>40</v>
      </c>
      <c r="E143" s="349" t="s">
        <v>213</v>
      </c>
      <c r="F143" s="349"/>
      <c r="G143" s="341">
        <f>G144</f>
        <v>5173</v>
      </c>
      <c r="H143" s="341">
        <f>H144</f>
        <v>5230.3</v>
      </c>
    </row>
    <row r="144" spans="1:8" s="397" customFormat="1" ht="18.75" customHeight="1">
      <c r="A144" s="65" t="s">
        <v>16</v>
      </c>
      <c r="B144" s="315"/>
      <c r="C144" s="315" t="s">
        <v>147</v>
      </c>
      <c r="D144" s="315" t="s">
        <v>40</v>
      </c>
      <c r="E144" s="315" t="s">
        <v>214</v>
      </c>
      <c r="F144" s="315"/>
      <c r="G144" s="380">
        <f>SUM(G145)</f>
        <v>5173</v>
      </c>
      <c r="H144" s="380">
        <f>SUM(H145)</f>
        <v>5230.3</v>
      </c>
    </row>
    <row r="145" spans="1:8" s="397" customFormat="1" ht="20.25" customHeight="1">
      <c r="A145" s="68" t="s">
        <v>16</v>
      </c>
      <c r="B145" s="316"/>
      <c r="C145" s="316" t="s">
        <v>147</v>
      </c>
      <c r="D145" s="316" t="s">
        <v>40</v>
      </c>
      <c r="E145" s="316" t="s">
        <v>215</v>
      </c>
      <c r="F145" s="316"/>
      <c r="G145" s="342">
        <f>SUM(G146+G149)</f>
        <v>5173</v>
      </c>
      <c r="H145" s="342">
        <f>SUM(H146+H149)</f>
        <v>5230.3</v>
      </c>
    </row>
    <row r="146" spans="1:8" s="397" customFormat="1" ht="19.5" customHeight="1">
      <c r="A146" s="332" t="s">
        <v>233</v>
      </c>
      <c r="B146" s="316"/>
      <c r="C146" s="316" t="s">
        <v>147</v>
      </c>
      <c r="D146" s="316" t="s">
        <v>40</v>
      </c>
      <c r="E146" s="316" t="s">
        <v>234</v>
      </c>
      <c r="F146" s="316"/>
      <c r="G146" s="342">
        <f>G148</f>
        <v>673</v>
      </c>
      <c r="H146" s="342">
        <f>H148</f>
        <v>730.3</v>
      </c>
    </row>
    <row r="147" spans="1:8" s="397" customFormat="1" ht="25.5">
      <c r="A147" s="313" t="s">
        <v>41</v>
      </c>
      <c r="B147" s="316"/>
      <c r="C147" s="316" t="s">
        <v>147</v>
      </c>
      <c r="D147" s="316" t="s">
        <v>40</v>
      </c>
      <c r="E147" s="316" t="s">
        <v>234</v>
      </c>
      <c r="F147" s="316" t="s">
        <v>180</v>
      </c>
      <c r="G147" s="342">
        <f>G148</f>
        <v>673</v>
      </c>
      <c r="H147" s="342">
        <f>H148</f>
        <v>730.3</v>
      </c>
    </row>
    <row r="148" spans="1:8" s="397" customFormat="1" ht="25.5">
      <c r="A148" s="313" t="s">
        <v>181</v>
      </c>
      <c r="B148" s="316"/>
      <c r="C148" s="316" t="s">
        <v>147</v>
      </c>
      <c r="D148" s="316" t="s">
        <v>40</v>
      </c>
      <c r="E148" s="316" t="s">
        <v>234</v>
      </c>
      <c r="F148" s="316" t="s">
        <v>182</v>
      </c>
      <c r="G148" s="342">
        <v>673</v>
      </c>
      <c r="H148" s="342">
        <v>730.3</v>
      </c>
    </row>
    <row r="149" spans="1:8" s="397" customFormat="1" ht="25.5">
      <c r="A149" s="332" t="s">
        <v>272</v>
      </c>
      <c r="B149" s="316"/>
      <c r="C149" s="316" t="s">
        <v>147</v>
      </c>
      <c r="D149" s="316" t="s">
        <v>40</v>
      </c>
      <c r="E149" s="316" t="s">
        <v>231</v>
      </c>
      <c r="F149" s="316"/>
      <c r="G149" s="342">
        <f>SUM(G151)</f>
        <v>4500</v>
      </c>
      <c r="H149" s="342">
        <f>SUM(H151)</f>
        <v>4500</v>
      </c>
    </row>
    <row r="150" spans="1:8" s="397" customFormat="1" ht="25.5">
      <c r="A150" s="313" t="s">
        <v>41</v>
      </c>
      <c r="B150" s="316"/>
      <c r="C150" s="316" t="s">
        <v>147</v>
      </c>
      <c r="D150" s="316" t="s">
        <v>40</v>
      </c>
      <c r="E150" s="316" t="s">
        <v>231</v>
      </c>
      <c r="F150" s="316" t="s">
        <v>180</v>
      </c>
      <c r="G150" s="342">
        <f>G151</f>
        <v>4500</v>
      </c>
      <c r="H150" s="342">
        <f>H151</f>
        <v>4500</v>
      </c>
    </row>
    <row r="151" spans="1:8" s="397" customFormat="1" ht="25.5">
      <c r="A151" s="313" t="s">
        <v>181</v>
      </c>
      <c r="B151" s="316"/>
      <c r="C151" s="316" t="s">
        <v>147</v>
      </c>
      <c r="D151" s="316" t="s">
        <v>40</v>
      </c>
      <c r="E151" s="316" t="s">
        <v>231</v>
      </c>
      <c r="F151" s="316" t="s">
        <v>182</v>
      </c>
      <c r="G151" s="342">
        <v>4500</v>
      </c>
      <c r="H151" s="342">
        <v>4500</v>
      </c>
    </row>
    <row r="152" spans="1:8" s="394" customFormat="1" ht="21.75" customHeight="1">
      <c r="A152" s="329" t="s">
        <v>146</v>
      </c>
      <c r="B152" s="359"/>
      <c r="C152" s="359" t="s">
        <v>147</v>
      </c>
      <c r="D152" s="359" t="s">
        <v>148</v>
      </c>
      <c r="E152" s="359"/>
      <c r="F152" s="359"/>
      <c r="G152" s="378">
        <f>G153+G169+G161</f>
        <v>615.0160000000001</v>
      </c>
      <c r="H152" s="378">
        <f>H153+H169+H161</f>
        <v>637.0160000000001</v>
      </c>
    </row>
    <row r="153" spans="1:8" s="394" customFormat="1" ht="48.75" customHeight="1">
      <c r="A153" s="335" t="s">
        <v>273</v>
      </c>
      <c r="B153" s="349"/>
      <c r="C153" s="349" t="s">
        <v>147</v>
      </c>
      <c r="D153" s="349" t="s">
        <v>148</v>
      </c>
      <c r="E153" s="349" t="s">
        <v>139</v>
      </c>
      <c r="F153" s="349"/>
      <c r="G153" s="341">
        <f>G154</f>
        <v>394.016</v>
      </c>
      <c r="H153" s="341">
        <f>H154</f>
        <v>394.016</v>
      </c>
    </row>
    <row r="154" spans="1:8" s="394" customFormat="1" ht="18.75" customHeight="1">
      <c r="A154" s="327" t="s">
        <v>140</v>
      </c>
      <c r="B154" s="359"/>
      <c r="C154" s="315" t="s">
        <v>147</v>
      </c>
      <c r="D154" s="315" t="s">
        <v>148</v>
      </c>
      <c r="E154" s="315" t="s">
        <v>141</v>
      </c>
      <c r="F154" s="359"/>
      <c r="G154" s="380">
        <f>G155+G158</f>
        <v>394.016</v>
      </c>
      <c r="H154" s="380">
        <f>H155</f>
        <v>394.016</v>
      </c>
    </row>
    <row r="155" spans="1:8" s="394" customFormat="1" ht="21.75" customHeight="1">
      <c r="A155" s="332" t="s">
        <v>149</v>
      </c>
      <c r="B155" s="316"/>
      <c r="C155" s="316" t="s">
        <v>147</v>
      </c>
      <c r="D155" s="316" t="s">
        <v>148</v>
      </c>
      <c r="E155" s="316" t="s">
        <v>150</v>
      </c>
      <c r="F155" s="316"/>
      <c r="G155" s="342">
        <f>G157</f>
        <v>394.016</v>
      </c>
      <c r="H155" s="342">
        <f>H157</f>
        <v>394.016</v>
      </c>
    </row>
    <row r="156" spans="1:8" s="394" customFormat="1" ht="25.5">
      <c r="A156" s="313" t="s">
        <v>41</v>
      </c>
      <c r="B156" s="316"/>
      <c r="C156" s="316" t="s">
        <v>147</v>
      </c>
      <c r="D156" s="316" t="s">
        <v>148</v>
      </c>
      <c r="E156" s="316" t="s">
        <v>150</v>
      </c>
      <c r="F156" s="316" t="s">
        <v>180</v>
      </c>
      <c r="G156" s="342">
        <f>G157</f>
        <v>394.016</v>
      </c>
      <c r="H156" s="342">
        <f>H157</f>
        <v>394.016</v>
      </c>
    </row>
    <row r="157" spans="1:8" s="394" customFormat="1" ht="25.5" customHeight="1">
      <c r="A157" s="313" t="s">
        <v>181</v>
      </c>
      <c r="B157" s="316"/>
      <c r="C157" s="316" t="s">
        <v>147</v>
      </c>
      <c r="D157" s="316" t="s">
        <v>148</v>
      </c>
      <c r="E157" s="316" t="s">
        <v>150</v>
      </c>
      <c r="F157" s="316" t="s">
        <v>182</v>
      </c>
      <c r="G157" s="342">
        <v>394.016</v>
      </c>
      <c r="H157" s="342">
        <v>394.016</v>
      </c>
    </row>
    <row r="158" spans="1:8" s="394" customFormat="1" ht="38.25" hidden="1">
      <c r="A158" s="313" t="s">
        <v>349</v>
      </c>
      <c r="B158" s="349"/>
      <c r="C158" s="316" t="s">
        <v>147</v>
      </c>
      <c r="D158" s="316" t="s">
        <v>148</v>
      </c>
      <c r="E158" s="316" t="s">
        <v>351</v>
      </c>
      <c r="F158" s="316"/>
      <c r="G158" s="342">
        <f>G159</f>
        <v>0</v>
      </c>
      <c r="H158" s="342">
        <v>0</v>
      </c>
    </row>
    <row r="159" spans="1:8" s="394" customFormat="1" ht="25.5" hidden="1">
      <c r="A159" s="313" t="s">
        <v>144</v>
      </c>
      <c r="B159" s="349"/>
      <c r="C159" s="316" t="s">
        <v>147</v>
      </c>
      <c r="D159" s="316" t="s">
        <v>148</v>
      </c>
      <c r="E159" s="316" t="s">
        <v>351</v>
      </c>
      <c r="F159" s="316" t="s">
        <v>274</v>
      </c>
      <c r="G159" s="342">
        <f>G160</f>
        <v>0</v>
      </c>
      <c r="H159" s="342">
        <v>0</v>
      </c>
    </row>
    <row r="160" spans="1:8" s="394" customFormat="1" ht="12.75" hidden="1">
      <c r="A160" s="313" t="s">
        <v>145</v>
      </c>
      <c r="B160" s="349"/>
      <c r="C160" s="316" t="s">
        <v>147</v>
      </c>
      <c r="D160" s="316" t="s">
        <v>148</v>
      </c>
      <c r="E160" s="316" t="s">
        <v>351</v>
      </c>
      <c r="F160" s="316" t="s">
        <v>275</v>
      </c>
      <c r="G160" s="342">
        <v>0</v>
      </c>
      <c r="H160" s="342">
        <v>0</v>
      </c>
    </row>
    <row r="161" spans="1:8" s="394" customFormat="1" ht="38.25" hidden="1">
      <c r="A161" s="335" t="s">
        <v>170</v>
      </c>
      <c r="B161" s="316"/>
      <c r="C161" s="349" t="s">
        <v>147</v>
      </c>
      <c r="D161" s="349" t="s">
        <v>148</v>
      </c>
      <c r="E161" s="349" t="s">
        <v>171</v>
      </c>
      <c r="F161" s="349"/>
      <c r="G161" s="341">
        <f>SUM(G162)</f>
        <v>0</v>
      </c>
      <c r="H161" s="341">
        <f>SUM(H162)</f>
        <v>0</v>
      </c>
    </row>
    <row r="162" spans="1:8" s="394" customFormat="1" ht="25.5" hidden="1">
      <c r="A162" s="60" t="s">
        <v>172</v>
      </c>
      <c r="B162" s="315"/>
      <c r="C162" s="315" t="s">
        <v>147</v>
      </c>
      <c r="D162" s="315" t="s">
        <v>148</v>
      </c>
      <c r="E162" s="315" t="s">
        <v>173</v>
      </c>
      <c r="F162" s="315"/>
      <c r="G162" s="380">
        <f>G163+G166</f>
        <v>0</v>
      </c>
      <c r="H162" s="380">
        <f>H163+H166</f>
        <v>0</v>
      </c>
    </row>
    <row r="163" spans="1:8" s="394" customFormat="1" ht="0.75" customHeight="1" hidden="1">
      <c r="A163" s="332" t="s">
        <v>295</v>
      </c>
      <c r="B163" s="316"/>
      <c r="C163" s="316" t="s">
        <v>147</v>
      </c>
      <c r="D163" s="316" t="s">
        <v>148</v>
      </c>
      <c r="E163" s="316" t="s">
        <v>175</v>
      </c>
      <c r="F163" s="316"/>
      <c r="G163" s="380">
        <f>G164</f>
        <v>0</v>
      </c>
      <c r="H163" s="380">
        <f>H164</f>
        <v>0</v>
      </c>
    </row>
    <row r="164" spans="1:8" s="394" customFormat="1" ht="31.5" customHeight="1" hidden="1">
      <c r="A164" s="313" t="s">
        <v>276</v>
      </c>
      <c r="B164" s="316"/>
      <c r="C164" s="316" t="s">
        <v>147</v>
      </c>
      <c r="D164" s="316" t="s">
        <v>148</v>
      </c>
      <c r="E164" s="316" t="s">
        <v>175</v>
      </c>
      <c r="F164" s="316" t="s">
        <v>274</v>
      </c>
      <c r="G164" s="342">
        <f>G165</f>
        <v>0</v>
      </c>
      <c r="H164" s="342">
        <f>H165</f>
        <v>0</v>
      </c>
    </row>
    <row r="165" spans="1:8" s="394" customFormat="1" ht="22.5" customHeight="1" hidden="1">
      <c r="A165" s="313" t="s">
        <v>277</v>
      </c>
      <c r="B165" s="316"/>
      <c r="C165" s="316" t="s">
        <v>147</v>
      </c>
      <c r="D165" s="316" t="s">
        <v>148</v>
      </c>
      <c r="E165" s="316" t="s">
        <v>175</v>
      </c>
      <c r="F165" s="316" t="s">
        <v>275</v>
      </c>
      <c r="G165" s="342"/>
      <c r="H165" s="342">
        <v>0</v>
      </c>
    </row>
    <row r="166" spans="1:8" s="394" customFormat="1" ht="25.5" hidden="1">
      <c r="A166" s="332" t="s">
        <v>174</v>
      </c>
      <c r="B166" s="316"/>
      <c r="C166" s="316" t="s">
        <v>147</v>
      </c>
      <c r="D166" s="316" t="s">
        <v>148</v>
      </c>
      <c r="E166" s="316" t="s">
        <v>175</v>
      </c>
      <c r="F166" s="316"/>
      <c r="G166" s="342">
        <f>SUM(G168)</f>
        <v>0</v>
      </c>
      <c r="H166" s="342">
        <f>SUM(H168)</f>
        <v>0</v>
      </c>
    </row>
    <row r="167" spans="1:8" s="394" customFormat="1" ht="25.5" hidden="1">
      <c r="A167" s="313" t="s">
        <v>276</v>
      </c>
      <c r="B167" s="316"/>
      <c r="C167" s="316" t="s">
        <v>147</v>
      </c>
      <c r="D167" s="316" t="s">
        <v>148</v>
      </c>
      <c r="E167" s="316" t="s">
        <v>175</v>
      </c>
      <c r="F167" s="316" t="s">
        <v>274</v>
      </c>
      <c r="G167" s="342">
        <f>G168</f>
        <v>0</v>
      </c>
      <c r="H167" s="342">
        <f>H168</f>
        <v>0</v>
      </c>
    </row>
    <row r="168" spans="1:8" s="394" customFormat="1" ht="12.75" hidden="1">
      <c r="A168" s="313" t="s">
        <v>277</v>
      </c>
      <c r="B168" s="316"/>
      <c r="C168" s="316" t="s">
        <v>147</v>
      </c>
      <c r="D168" s="316" t="s">
        <v>148</v>
      </c>
      <c r="E168" s="316" t="s">
        <v>175</v>
      </c>
      <c r="F168" s="316" t="s">
        <v>275</v>
      </c>
      <c r="G168" s="342">
        <v>0</v>
      </c>
      <c r="H168" s="342">
        <v>0</v>
      </c>
    </row>
    <row r="169" spans="1:8" s="394" customFormat="1" ht="45" customHeight="1">
      <c r="A169" s="41" t="s">
        <v>257</v>
      </c>
      <c r="B169" s="316"/>
      <c r="C169" s="349" t="s">
        <v>147</v>
      </c>
      <c r="D169" s="349" t="s">
        <v>148</v>
      </c>
      <c r="E169" s="349" t="s">
        <v>213</v>
      </c>
      <c r="F169" s="349"/>
      <c r="G169" s="341">
        <f aca="true" t="shared" si="3" ref="G169:H171">G170</f>
        <v>221</v>
      </c>
      <c r="H169" s="341">
        <f t="shared" si="3"/>
        <v>243</v>
      </c>
    </row>
    <row r="170" spans="1:8" s="394" customFormat="1" ht="12.75">
      <c r="A170" s="65" t="s">
        <v>16</v>
      </c>
      <c r="B170" s="315"/>
      <c r="C170" s="315" t="s">
        <v>147</v>
      </c>
      <c r="D170" s="315" t="s">
        <v>148</v>
      </c>
      <c r="E170" s="315" t="s">
        <v>214</v>
      </c>
      <c r="F170" s="315"/>
      <c r="G170" s="380">
        <f t="shared" si="3"/>
        <v>221</v>
      </c>
      <c r="H170" s="380">
        <f t="shared" si="3"/>
        <v>243</v>
      </c>
    </row>
    <row r="171" spans="1:8" s="394" customFormat="1" ht="12.75">
      <c r="A171" s="68" t="s">
        <v>16</v>
      </c>
      <c r="B171" s="316"/>
      <c r="C171" s="316" t="s">
        <v>147</v>
      </c>
      <c r="D171" s="316" t="s">
        <v>148</v>
      </c>
      <c r="E171" s="316" t="s">
        <v>215</v>
      </c>
      <c r="F171" s="316"/>
      <c r="G171" s="342">
        <f t="shared" si="3"/>
        <v>221</v>
      </c>
      <c r="H171" s="342">
        <f t="shared" si="3"/>
        <v>243</v>
      </c>
    </row>
    <row r="172" spans="1:8" s="394" customFormat="1" ht="38.25">
      <c r="A172" s="68" t="s">
        <v>235</v>
      </c>
      <c r="B172" s="316"/>
      <c r="C172" s="316" t="s">
        <v>147</v>
      </c>
      <c r="D172" s="316" t="s">
        <v>148</v>
      </c>
      <c r="E172" s="316" t="s">
        <v>236</v>
      </c>
      <c r="F172" s="316"/>
      <c r="G172" s="342">
        <f>SUM(G174)</f>
        <v>221</v>
      </c>
      <c r="H172" s="342">
        <f>SUM(H174)</f>
        <v>243</v>
      </c>
    </row>
    <row r="173" spans="1:8" s="394" customFormat="1" ht="25.5">
      <c r="A173" s="313" t="s">
        <v>41</v>
      </c>
      <c r="B173" s="316"/>
      <c r="C173" s="316" t="s">
        <v>147</v>
      </c>
      <c r="D173" s="316" t="s">
        <v>148</v>
      </c>
      <c r="E173" s="316" t="s">
        <v>236</v>
      </c>
      <c r="F173" s="316" t="s">
        <v>180</v>
      </c>
      <c r="G173" s="342">
        <f>G174</f>
        <v>221</v>
      </c>
      <c r="H173" s="342">
        <f>H174</f>
        <v>243</v>
      </c>
    </row>
    <row r="174" spans="1:8" s="394" customFormat="1" ht="33" customHeight="1">
      <c r="A174" s="313" t="s">
        <v>181</v>
      </c>
      <c r="B174" s="316"/>
      <c r="C174" s="316" t="s">
        <v>147</v>
      </c>
      <c r="D174" s="316" t="s">
        <v>148</v>
      </c>
      <c r="E174" s="316" t="s">
        <v>236</v>
      </c>
      <c r="F174" s="316" t="s">
        <v>182</v>
      </c>
      <c r="G174" s="342">
        <v>221</v>
      </c>
      <c r="H174" s="342">
        <v>243</v>
      </c>
    </row>
    <row r="175" spans="1:8" s="394" customFormat="1" ht="18.75" customHeight="1">
      <c r="A175" s="329" t="s">
        <v>157</v>
      </c>
      <c r="B175" s="359"/>
      <c r="C175" s="349" t="s">
        <v>147</v>
      </c>
      <c r="D175" s="349" t="s">
        <v>69</v>
      </c>
      <c r="E175" s="359"/>
      <c r="F175" s="315"/>
      <c r="G175" s="378">
        <f>G176+G180+G185+G190+G195</f>
        <v>30029.46</v>
      </c>
      <c r="H175" s="378">
        <f>H176+H180+H185+H190+H195</f>
        <v>32721.009</v>
      </c>
    </row>
    <row r="176" spans="1:8" s="394" customFormat="1" ht="42.75" customHeight="1">
      <c r="A176" s="335" t="s">
        <v>279</v>
      </c>
      <c r="B176" s="349"/>
      <c r="C176" s="349" t="s">
        <v>147</v>
      </c>
      <c r="D176" s="349" t="s">
        <v>69</v>
      </c>
      <c r="E176" s="349" t="s">
        <v>152</v>
      </c>
      <c r="F176" s="349"/>
      <c r="G176" s="341">
        <f aca="true" t="shared" si="4" ref="G176:H178">G177</f>
        <v>28764.46</v>
      </c>
      <c r="H176" s="341">
        <f t="shared" si="4"/>
        <v>31479.009</v>
      </c>
    </row>
    <row r="177" spans="1:8" s="394" customFormat="1" ht="48.75" customHeight="1">
      <c r="A177" s="327" t="s">
        <v>155</v>
      </c>
      <c r="B177" s="315"/>
      <c r="C177" s="315" t="s">
        <v>147</v>
      </c>
      <c r="D177" s="315" t="s">
        <v>69</v>
      </c>
      <c r="E177" s="315" t="s">
        <v>156</v>
      </c>
      <c r="F177" s="315"/>
      <c r="G177" s="380">
        <f t="shared" si="4"/>
        <v>28764.46</v>
      </c>
      <c r="H177" s="380">
        <f t="shared" si="4"/>
        <v>31479.009</v>
      </c>
    </row>
    <row r="178" spans="1:8" s="394" customFormat="1" ht="30" customHeight="1">
      <c r="A178" s="313" t="s">
        <v>41</v>
      </c>
      <c r="B178" s="316"/>
      <c r="C178" s="316" t="s">
        <v>147</v>
      </c>
      <c r="D178" s="316" t="s">
        <v>69</v>
      </c>
      <c r="E178" s="316" t="s">
        <v>156</v>
      </c>
      <c r="F178" s="316" t="s">
        <v>180</v>
      </c>
      <c r="G178" s="342">
        <f t="shared" si="4"/>
        <v>28764.46</v>
      </c>
      <c r="H178" s="342">
        <f t="shared" si="4"/>
        <v>31479.009</v>
      </c>
    </row>
    <row r="179" spans="1:8" s="394" customFormat="1" ht="30" customHeight="1">
      <c r="A179" s="313" t="s">
        <v>181</v>
      </c>
      <c r="B179" s="316"/>
      <c r="C179" s="316" t="s">
        <v>147</v>
      </c>
      <c r="D179" s="316" t="s">
        <v>69</v>
      </c>
      <c r="E179" s="316" t="s">
        <v>156</v>
      </c>
      <c r="F179" s="316" t="s">
        <v>182</v>
      </c>
      <c r="G179" s="342">
        <f>27714.46+1050</f>
        <v>28764.46</v>
      </c>
      <c r="H179" s="342">
        <f>30429.009+1050</f>
        <v>31479.009</v>
      </c>
    </row>
    <row r="180" spans="1:8" s="394" customFormat="1" ht="45.75" customHeight="1">
      <c r="A180" s="335" t="s">
        <v>278</v>
      </c>
      <c r="B180" s="359"/>
      <c r="C180" s="349" t="s">
        <v>147</v>
      </c>
      <c r="D180" s="349" t="s">
        <v>69</v>
      </c>
      <c r="E180" s="349" t="s">
        <v>159</v>
      </c>
      <c r="F180" s="315"/>
      <c r="G180" s="341">
        <f>G181</f>
        <v>100</v>
      </c>
      <c r="H180" s="341">
        <f>H181</f>
        <v>100</v>
      </c>
    </row>
    <row r="181" spans="1:8" s="394" customFormat="1" ht="36.75" customHeight="1">
      <c r="A181" s="327" t="s">
        <v>160</v>
      </c>
      <c r="B181" s="359"/>
      <c r="C181" s="315" t="s">
        <v>147</v>
      </c>
      <c r="D181" s="315" t="s">
        <v>69</v>
      </c>
      <c r="E181" s="315" t="s">
        <v>161</v>
      </c>
      <c r="F181" s="315"/>
      <c r="G181" s="380">
        <f>SUM(G182)</f>
        <v>100</v>
      </c>
      <c r="H181" s="380">
        <f>SUM(H182)</f>
        <v>100</v>
      </c>
    </row>
    <row r="182" spans="1:8" s="394" customFormat="1" ht="25.5">
      <c r="A182" s="332" t="s">
        <v>162</v>
      </c>
      <c r="B182" s="359"/>
      <c r="C182" s="316" t="s">
        <v>147</v>
      </c>
      <c r="D182" s="316" t="s">
        <v>69</v>
      </c>
      <c r="E182" s="316" t="s">
        <v>163</v>
      </c>
      <c r="F182" s="315"/>
      <c r="G182" s="342">
        <f>G184</f>
        <v>100</v>
      </c>
      <c r="H182" s="342">
        <f>H184</f>
        <v>100</v>
      </c>
    </row>
    <row r="183" spans="1:8" s="394" customFormat="1" ht="25.5">
      <c r="A183" s="313" t="s">
        <v>41</v>
      </c>
      <c r="B183" s="359"/>
      <c r="C183" s="316" t="s">
        <v>147</v>
      </c>
      <c r="D183" s="316" t="s">
        <v>69</v>
      </c>
      <c r="E183" s="316" t="s">
        <v>163</v>
      </c>
      <c r="F183" s="316" t="s">
        <v>180</v>
      </c>
      <c r="G183" s="342">
        <f>G184</f>
        <v>100</v>
      </c>
      <c r="H183" s="342">
        <f>H184</f>
        <v>100</v>
      </c>
    </row>
    <row r="184" spans="1:8" s="394" customFormat="1" ht="25.5">
      <c r="A184" s="313" t="s">
        <v>181</v>
      </c>
      <c r="B184" s="359"/>
      <c r="C184" s="316" t="s">
        <v>147</v>
      </c>
      <c r="D184" s="316" t="s">
        <v>69</v>
      </c>
      <c r="E184" s="316" t="s">
        <v>163</v>
      </c>
      <c r="F184" s="316" t="s">
        <v>182</v>
      </c>
      <c r="G184" s="342">
        <v>100</v>
      </c>
      <c r="H184" s="342">
        <v>100</v>
      </c>
    </row>
    <row r="185" spans="1:8" s="394" customFormat="1" ht="63.75">
      <c r="A185" s="272" t="s">
        <v>484</v>
      </c>
      <c r="B185" s="359"/>
      <c r="C185" s="349" t="s">
        <v>147</v>
      </c>
      <c r="D185" s="349" t="s">
        <v>69</v>
      </c>
      <c r="E185" s="275" t="s">
        <v>483</v>
      </c>
      <c r="F185" s="316"/>
      <c r="G185" s="341">
        <v>80</v>
      </c>
      <c r="H185" s="341">
        <v>80</v>
      </c>
    </row>
    <row r="186" spans="1:8" s="394" customFormat="1" ht="76.5">
      <c r="A186" s="276" t="s">
        <v>485</v>
      </c>
      <c r="B186" s="359"/>
      <c r="C186" s="316" t="s">
        <v>147</v>
      </c>
      <c r="D186" s="316" t="s">
        <v>69</v>
      </c>
      <c r="E186" s="205" t="s">
        <v>487</v>
      </c>
      <c r="F186" s="316"/>
      <c r="G186" s="342">
        <v>80</v>
      </c>
      <c r="H186" s="342">
        <v>80</v>
      </c>
    </row>
    <row r="187" spans="1:8" s="394" customFormat="1" ht="63.75">
      <c r="A187" s="273" t="s">
        <v>486</v>
      </c>
      <c r="B187" s="359"/>
      <c r="C187" s="316" t="s">
        <v>147</v>
      </c>
      <c r="D187" s="316" t="s">
        <v>69</v>
      </c>
      <c r="E187" s="205" t="s">
        <v>488</v>
      </c>
      <c r="F187" s="316"/>
      <c r="G187" s="342">
        <v>80</v>
      </c>
      <c r="H187" s="342">
        <v>80</v>
      </c>
    </row>
    <row r="188" spans="1:8" s="394" customFormat="1" ht="25.5">
      <c r="A188" s="274" t="s">
        <v>41</v>
      </c>
      <c r="B188" s="359"/>
      <c r="C188" s="316" t="s">
        <v>147</v>
      </c>
      <c r="D188" s="316" t="s">
        <v>69</v>
      </c>
      <c r="E188" s="205" t="s">
        <v>488</v>
      </c>
      <c r="F188" s="316" t="s">
        <v>180</v>
      </c>
      <c r="G188" s="342">
        <v>80</v>
      </c>
      <c r="H188" s="342">
        <v>80</v>
      </c>
    </row>
    <row r="189" spans="1:8" s="394" customFormat="1" ht="25.5">
      <c r="A189" s="274" t="s">
        <v>42</v>
      </c>
      <c r="B189" s="359"/>
      <c r="C189" s="316" t="s">
        <v>147</v>
      </c>
      <c r="D189" s="316" t="s">
        <v>69</v>
      </c>
      <c r="E189" s="205" t="s">
        <v>488</v>
      </c>
      <c r="F189" s="316" t="s">
        <v>182</v>
      </c>
      <c r="G189" s="342">
        <v>80</v>
      </c>
      <c r="H189" s="342">
        <v>80</v>
      </c>
    </row>
    <row r="190" spans="1:8" s="394" customFormat="1" ht="38.25">
      <c r="A190" s="272" t="s">
        <v>480</v>
      </c>
      <c r="B190" s="359"/>
      <c r="C190" s="349" t="s">
        <v>147</v>
      </c>
      <c r="D190" s="349" t="s">
        <v>69</v>
      </c>
      <c r="E190" s="275" t="s">
        <v>478</v>
      </c>
      <c r="F190" s="316"/>
      <c r="G190" s="341">
        <f aca="true" t="shared" si="5" ref="G190:H193">G191</f>
        <v>85</v>
      </c>
      <c r="H190" s="341">
        <f t="shared" si="5"/>
        <v>62</v>
      </c>
    </row>
    <row r="191" spans="1:8" s="394" customFormat="1" ht="38.25">
      <c r="A191" s="276" t="s">
        <v>481</v>
      </c>
      <c r="B191" s="359"/>
      <c r="C191" s="316" t="s">
        <v>147</v>
      </c>
      <c r="D191" s="316" t="s">
        <v>69</v>
      </c>
      <c r="E191" s="205" t="s">
        <v>668</v>
      </c>
      <c r="F191" s="316"/>
      <c r="G191" s="342">
        <f t="shared" si="5"/>
        <v>85</v>
      </c>
      <c r="H191" s="342">
        <f t="shared" si="5"/>
        <v>62</v>
      </c>
    </row>
    <row r="192" spans="1:8" s="394" customFormat="1" ht="38.25">
      <c r="A192" s="273" t="s">
        <v>482</v>
      </c>
      <c r="B192" s="359"/>
      <c r="C192" s="316" t="s">
        <v>147</v>
      </c>
      <c r="D192" s="316" t="s">
        <v>69</v>
      </c>
      <c r="E192" s="205" t="s">
        <v>668</v>
      </c>
      <c r="F192" s="316"/>
      <c r="G192" s="342">
        <f t="shared" si="5"/>
        <v>85</v>
      </c>
      <c r="H192" s="342">
        <f t="shared" si="5"/>
        <v>62</v>
      </c>
    </row>
    <row r="193" spans="1:8" s="394" customFormat="1" ht="25.5">
      <c r="A193" s="274" t="s">
        <v>41</v>
      </c>
      <c r="B193" s="359"/>
      <c r="C193" s="316" t="s">
        <v>147</v>
      </c>
      <c r="D193" s="316" t="s">
        <v>69</v>
      </c>
      <c r="E193" s="205" t="s">
        <v>668</v>
      </c>
      <c r="F193" s="316" t="s">
        <v>180</v>
      </c>
      <c r="G193" s="342">
        <f t="shared" si="5"/>
        <v>85</v>
      </c>
      <c r="H193" s="342">
        <f t="shared" si="5"/>
        <v>62</v>
      </c>
    </row>
    <row r="194" spans="1:8" s="394" customFormat="1" ht="25.5">
      <c r="A194" s="274" t="s">
        <v>42</v>
      </c>
      <c r="B194" s="359"/>
      <c r="C194" s="316" t="s">
        <v>147</v>
      </c>
      <c r="D194" s="316" t="s">
        <v>69</v>
      </c>
      <c r="E194" s="205" t="s">
        <v>668</v>
      </c>
      <c r="F194" s="316" t="s">
        <v>182</v>
      </c>
      <c r="G194" s="342">
        <v>85</v>
      </c>
      <c r="H194" s="342">
        <v>62</v>
      </c>
    </row>
    <row r="195" spans="1:8" s="394" customFormat="1" ht="50.25" customHeight="1">
      <c r="A195" s="335" t="s">
        <v>360</v>
      </c>
      <c r="B195" s="316"/>
      <c r="C195" s="349" t="s">
        <v>147</v>
      </c>
      <c r="D195" s="349" t="s">
        <v>69</v>
      </c>
      <c r="E195" s="349" t="s">
        <v>177</v>
      </c>
      <c r="F195" s="349"/>
      <c r="G195" s="341">
        <f>G196+G200</f>
        <v>1000</v>
      </c>
      <c r="H195" s="341">
        <f>H196+H200</f>
        <v>1000</v>
      </c>
    </row>
    <row r="196" spans="1:8" s="394" customFormat="1" ht="0.75" customHeight="1" hidden="1">
      <c r="A196" s="60" t="s">
        <v>296</v>
      </c>
      <c r="B196" s="315"/>
      <c r="C196" s="315" t="s">
        <v>147</v>
      </c>
      <c r="D196" s="315" t="s">
        <v>69</v>
      </c>
      <c r="E196" s="315" t="s">
        <v>297</v>
      </c>
      <c r="F196" s="315"/>
      <c r="G196" s="380">
        <f aca="true" t="shared" si="6" ref="G196:H198">G197</f>
        <v>0</v>
      </c>
      <c r="H196" s="380">
        <f t="shared" si="6"/>
        <v>0</v>
      </c>
    </row>
    <row r="197" spans="1:8" s="394" customFormat="1" ht="38.25" hidden="1">
      <c r="A197" s="332" t="s">
        <v>178</v>
      </c>
      <c r="B197" s="316"/>
      <c r="C197" s="316" t="s">
        <v>147</v>
      </c>
      <c r="D197" s="316" t="s">
        <v>69</v>
      </c>
      <c r="E197" s="316" t="s">
        <v>298</v>
      </c>
      <c r="F197" s="316"/>
      <c r="G197" s="342">
        <f t="shared" si="6"/>
        <v>0</v>
      </c>
      <c r="H197" s="342">
        <f t="shared" si="6"/>
        <v>0</v>
      </c>
    </row>
    <row r="198" spans="1:8" s="394" customFormat="1" ht="25.5" hidden="1">
      <c r="A198" s="313" t="s">
        <v>41</v>
      </c>
      <c r="B198" s="316"/>
      <c r="C198" s="316" t="s">
        <v>147</v>
      </c>
      <c r="D198" s="316" t="s">
        <v>69</v>
      </c>
      <c r="E198" s="316" t="s">
        <v>298</v>
      </c>
      <c r="F198" s="316" t="s">
        <v>180</v>
      </c>
      <c r="G198" s="342">
        <f t="shared" si="6"/>
        <v>0</v>
      </c>
      <c r="H198" s="342">
        <f t="shared" si="6"/>
        <v>0</v>
      </c>
    </row>
    <row r="199" spans="1:8" s="394" customFormat="1" ht="25.5" hidden="1">
      <c r="A199" s="313" t="s">
        <v>181</v>
      </c>
      <c r="B199" s="316"/>
      <c r="C199" s="316" t="s">
        <v>147</v>
      </c>
      <c r="D199" s="316" t="s">
        <v>69</v>
      </c>
      <c r="E199" s="316" t="s">
        <v>298</v>
      </c>
      <c r="F199" s="316" t="s">
        <v>182</v>
      </c>
      <c r="G199" s="342">
        <v>0</v>
      </c>
      <c r="H199" s="342">
        <v>0</v>
      </c>
    </row>
    <row r="200" spans="1:8" s="394" customFormat="1" ht="20.25" customHeight="1">
      <c r="A200" s="211" t="s">
        <v>364</v>
      </c>
      <c r="B200" s="315"/>
      <c r="C200" s="315" t="s">
        <v>147</v>
      </c>
      <c r="D200" s="315" t="s">
        <v>69</v>
      </c>
      <c r="E200" s="315" t="s">
        <v>354</v>
      </c>
      <c r="F200" s="315"/>
      <c r="G200" s="380">
        <f aca="true" t="shared" si="7" ref="G200:H202">G201</f>
        <v>1000</v>
      </c>
      <c r="H200" s="380">
        <f t="shared" si="7"/>
        <v>1000</v>
      </c>
    </row>
    <row r="201" spans="1:8" s="394" customFormat="1" ht="18.75" customHeight="1">
      <c r="A201" s="153" t="s">
        <v>365</v>
      </c>
      <c r="B201" s="316"/>
      <c r="C201" s="316" t="s">
        <v>147</v>
      </c>
      <c r="D201" s="316" t="s">
        <v>69</v>
      </c>
      <c r="E201" s="154" t="s">
        <v>352</v>
      </c>
      <c r="F201" s="316"/>
      <c r="G201" s="342">
        <f t="shared" si="7"/>
        <v>1000</v>
      </c>
      <c r="H201" s="342">
        <f t="shared" si="7"/>
        <v>1000</v>
      </c>
    </row>
    <row r="202" spans="1:8" s="394" customFormat="1" ht="25.5">
      <c r="A202" s="313" t="s">
        <v>41</v>
      </c>
      <c r="B202" s="316"/>
      <c r="C202" s="316" t="s">
        <v>147</v>
      </c>
      <c r="D202" s="316" t="s">
        <v>69</v>
      </c>
      <c r="E202" s="154" t="s">
        <v>352</v>
      </c>
      <c r="F202" s="316" t="s">
        <v>180</v>
      </c>
      <c r="G202" s="342">
        <f t="shared" si="7"/>
        <v>1000</v>
      </c>
      <c r="H202" s="342">
        <f t="shared" si="7"/>
        <v>1000</v>
      </c>
    </row>
    <row r="203" spans="1:8" s="394" customFormat="1" ht="25.5">
      <c r="A203" s="313" t="s">
        <v>181</v>
      </c>
      <c r="B203" s="316"/>
      <c r="C203" s="316" t="s">
        <v>147</v>
      </c>
      <c r="D203" s="316" t="s">
        <v>69</v>
      </c>
      <c r="E203" s="154" t="s">
        <v>352</v>
      </c>
      <c r="F203" s="316" t="s">
        <v>182</v>
      </c>
      <c r="G203" s="342">
        <v>1000</v>
      </c>
      <c r="H203" s="342">
        <v>1000</v>
      </c>
    </row>
    <row r="204" spans="1:8" s="388" customFormat="1" ht="14.25" customHeight="1">
      <c r="A204" s="22" t="s">
        <v>280</v>
      </c>
      <c r="B204" s="23"/>
      <c r="C204" s="23" t="s">
        <v>85</v>
      </c>
      <c r="D204" s="23"/>
      <c r="E204" s="23"/>
      <c r="F204" s="23"/>
      <c r="G204" s="54">
        <f aca="true" t="shared" si="8" ref="G204:H206">G205</f>
        <v>712.13</v>
      </c>
      <c r="H204" s="54">
        <f t="shared" si="8"/>
        <v>712.13</v>
      </c>
    </row>
    <row r="205" spans="1:8" s="379" customFormat="1" ht="22.5" customHeight="1">
      <c r="A205" s="329" t="s">
        <v>84</v>
      </c>
      <c r="B205" s="359"/>
      <c r="C205" s="359" t="s">
        <v>85</v>
      </c>
      <c r="D205" s="359" t="s">
        <v>85</v>
      </c>
      <c r="E205" s="359"/>
      <c r="F205" s="359"/>
      <c r="G205" s="378">
        <f t="shared" si="8"/>
        <v>712.13</v>
      </c>
      <c r="H205" s="378">
        <f t="shared" si="8"/>
        <v>712.13</v>
      </c>
    </row>
    <row r="206" spans="1:8" s="377" customFormat="1" ht="38.25">
      <c r="A206" s="335" t="s">
        <v>76</v>
      </c>
      <c r="B206" s="349"/>
      <c r="C206" s="349" t="s">
        <v>85</v>
      </c>
      <c r="D206" s="349" t="s">
        <v>85</v>
      </c>
      <c r="E206" s="349" t="s">
        <v>77</v>
      </c>
      <c r="F206" s="349"/>
      <c r="G206" s="341">
        <f t="shared" si="8"/>
        <v>712.13</v>
      </c>
      <c r="H206" s="341">
        <f t="shared" si="8"/>
        <v>712.13</v>
      </c>
    </row>
    <row r="207" spans="1:8" s="397" customFormat="1" ht="26.25" customHeight="1">
      <c r="A207" s="327" t="s">
        <v>78</v>
      </c>
      <c r="B207" s="315"/>
      <c r="C207" s="315" t="s">
        <v>85</v>
      </c>
      <c r="D207" s="315" t="s">
        <v>85</v>
      </c>
      <c r="E207" s="315" t="s">
        <v>79</v>
      </c>
      <c r="F207" s="315"/>
      <c r="G207" s="380">
        <f>G208+G212</f>
        <v>712.13</v>
      </c>
      <c r="H207" s="380">
        <f>H208+H212</f>
        <v>712.13</v>
      </c>
    </row>
    <row r="208" spans="1:8" s="397" customFormat="1" ht="26.25" customHeight="1">
      <c r="A208" s="332" t="s">
        <v>80</v>
      </c>
      <c r="B208" s="315"/>
      <c r="C208" s="316" t="s">
        <v>85</v>
      </c>
      <c r="D208" s="316" t="s">
        <v>85</v>
      </c>
      <c r="E208" s="316" t="s">
        <v>81</v>
      </c>
      <c r="F208" s="316"/>
      <c r="G208" s="342">
        <f>SUM(G209)</f>
        <v>343.68</v>
      </c>
      <c r="H208" s="342">
        <f>SUM(H209)</f>
        <v>343.68</v>
      </c>
    </row>
    <row r="209" spans="1:8" s="397" customFormat="1" ht="18.75" customHeight="1">
      <c r="A209" s="332" t="s">
        <v>82</v>
      </c>
      <c r="B209" s="316"/>
      <c r="C209" s="316" t="s">
        <v>85</v>
      </c>
      <c r="D209" s="316" t="s">
        <v>85</v>
      </c>
      <c r="E209" s="316" t="s">
        <v>83</v>
      </c>
      <c r="F209" s="316"/>
      <c r="G209" s="342">
        <f>G211</f>
        <v>343.68</v>
      </c>
      <c r="H209" s="342">
        <f>H211</f>
        <v>343.68</v>
      </c>
    </row>
    <row r="210" spans="1:8" s="397" customFormat="1" ht="25.5">
      <c r="A210" s="313" t="s">
        <v>41</v>
      </c>
      <c r="B210" s="316"/>
      <c r="C210" s="316" t="s">
        <v>85</v>
      </c>
      <c r="D210" s="316" t="s">
        <v>85</v>
      </c>
      <c r="E210" s="316" t="s">
        <v>83</v>
      </c>
      <c r="F210" s="316" t="s">
        <v>180</v>
      </c>
      <c r="G210" s="342">
        <f>G211</f>
        <v>343.68</v>
      </c>
      <c r="H210" s="342">
        <f>H211</f>
        <v>343.68</v>
      </c>
    </row>
    <row r="211" spans="1:8" s="397" customFormat="1" ht="25.5">
      <c r="A211" s="313" t="s">
        <v>181</v>
      </c>
      <c r="B211" s="316"/>
      <c r="C211" s="316" t="s">
        <v>85</v>
      </c>
      <c r="D211" s="316" t="s">
        <v>85</v>
      </c>
      <c r="E211" s="316" t="s">
        <v>83</v>
      </c>
      <c r="F211" s="316" t="s">
        <v>182</v>
      </c>
      <c r="G211" s="342">
        <v>343.68</v>
      </c>
      <c r="H211" s="342">
        <v>343.68</v>
      </c>
    </row>
    <row r="212" spans="1:8" s="397" customFormat="1" ht="25.5">
      <c r="A212" s="327" t="s">
        <v>86</v>
      </c>
      <c r="B212" s="315"/>
      <c r="C212" s="315" t="s">
        <v>85</v>
      </c>
      <c r="D212" s="315" t="s">
        <v>85</v>
      </c>
      <c r="E212" s="315" t="s">
        <v>87</v>
      </c>
      <c r="F212" s="315"/>
      <c r="G212" s="380">
        <f>SUM(G213)</f>
        <v>368.45</v>
      </c>
      <c r="H212" s="380">
        <f>SUM(H213)</f>
        <v>368.45</v>
      </c>
    </row>
    <row r="213" spans="1:8" s="381" customFormat="1" ht="12.75">
      <c r="A213" s="332" t="s">
        <v>88</v>
      </c>
      <c r="B213" s="316"/>
      <c r="C213" s="316" t="s">
        <v>85</v>
      </c>
      <c r="D213" s="316" t="s">
        <v>85</v>
      </c>
      <c r="E213" s="316" t="s">
        <v>89</v>
      </c>
      <c r="F213" s="316"/>
      <c r="G213" s="342">
        <f>G215</f>
        <v>368.45</v>
      </c>
      <c r="H213" s="342">
        <f>H215</f>
        <v>368.45</v>
      </c>
    </row>
    <row r="214" spans="1:8" s="381" customFormat="1" ht="25.5">
      <c r="A214" s="313" t="s">
        <v>41</v>
      </c>
      <c r="B214" s="316"/>
      <c r="C214" s="316" t="s">
        <v>85</v>
      </c>
      <c r="D214" s="316" t="s">
        <v>85</v>
      </c>
      <c r="E214" s="316" t="s">
        <v>89</v>
      </c>
      <c r="F214" s="316" t="s">
        <v>180</v>
      </c>
      <c r="G214" s="342">
        <f>G215</f>
        <v>368.45</v>
      </c>
      <c r="H214" s="342">
        <f>H215</f>
        <v>368.45</v>
      </c>
    </row>
    <row r="215" spans="1:8" s="381" customFormat="1" ht="25.5">
      <c r="A215" s="313" t="s">
        <v>181</v>
      </c>
      <c r="B215" s="316"/>
      <c r="C215" s="316" t="s">
        <v>85</v>
      </c>
      <c r="D215" s="316" t="s">
        <v>85</v>
      </c>
      <c r="E215" s="316" t="s">
        <v>89</v>
      </c>
      <c r="F215" s="316" t="s">
        <v>182</v>
      </c>
      <c r="G215" s="342">
        <f>8+240.45+60+60</f>
        <v>368.45</v>
      </c>
      <c r="H215" s="342">
        <v>368.45</v>
      </c>
    </row>
    <row r="216" spans="1:8" ht="13.5">
      <c r="A216" s="22" t="s">
        <v>281</v>
      </c>
      <c r="B216" s="23"/>
      <c r="C216" s="23" t="s">
        <v>96</v>
      </c>
      <c r="D216" s="23"/>
      <c r="E216" s="23"/>
      <c r="F216" s="23"/>
      <c r="G216" s="54">
        <f>SUM(G217)</f>
        <v>31989.608</v>
      </c>
      <c r="H216" s="54">
        <f>SUM(H217)</f>
        <v>31989.608</v>
      </c>
    </row>
    <row r="217" spans="1:8" ht="13.5">
      <c r="A217" s="329" t="s">
        <v>95</v>
      </c>
      <c r="B217" s="398"/>
      <c r="C217" s="359" t="s">
        <v>96</v>
      </c>
      <c r="D217" s="359" t="s">
        <v>40</v>
      </c>
      <c r="E217" s="359"/>
      <c r="F217" s="359"/>
      <c r="G217" s="378">
        <f>G218</f>
        <v>31989.608</v>
      </c>
      <c r="H217" s="378">
        <f>H218</f>
        <v>31989.608</v>
      </c>
    </row>
    <row r="218" spans="1:8" ht="38.25">
      <c r="A218" s="335" t="s">
        <v>76</v>
      </c>
      <c r="B218" s="399"/>
      <c r="C218" s="349" t="s">
        <v>96</v>
      </c>
      <c r="D218" s="349" t="s">
        <v>40</v>
      </c>
      <c r="E218" s="349" t="s">
        <v>77</v>
      </c>
      <c r="F218" s="349"/>
      <c r="G218" s="341">
        <f>G219+G231</f>
        <v>31989.608</v>
      </c>
      <c r="H218" s="341">
        <f>H219+H231</f>
        <v>31989.608</v>
      </c>
    </row>
    <row r="219" spans="1:8" ht="38.25">
      <c r="A219" s="327" t="s">
        <v>90</v>
      </c>
      <c r="B219" s="398"/>
      <c r="C219" s="315" t="s">
        <v>96</v>
      </c>
      <c r="D219" s="315" t="s">
        <v>40</v>
      </c>
      <c r="E219" s="315" t="s">
        <v>91</v>
      </c>
      <c r="F219" s="315"/>
      <c r="G219" s="380">
        <f>G220</f>
        <v>29081.858</v>
      </c>
      <c r="H219" s="380">
        <f>H220</f>
        <v>29081.858</v>
      </c>
    </row>
    <row r="220" spans="1:8" ht="25.5">
      <c r="A220" s="332" t="s">
        <v>92</v>
      </c>
      <c r="B220" s="399"/>
      <c r="C220" s="316" t="s">
        <v>96</v>
      </c>
      <c r="D220" s="316" t="s">
        <v>40</v>
      </c>
      <c r="E220" s="316" t="s">
        <v>93</v>
      </c>
      <c r="F220" s="316"/>
      <c r="G220" s="342">
        <f>G221+G228</f>
        <v>29081.858</v>
      </c>
      <c r="H220" s="342">
        <f>H221+H228</f>
        <v>29081.858</v>
      </c>
    </row>
    <row r="221" spans="1:8" ht="25.5">
      <c r="A221" s="332" t="s">
        <v>282</v>
      </c>
      <c r="B221" s="399"/>
      <c r="C221" s="316" t="s">
        <v>96</v>
      </c>
      <c r="D221" s="316" t="s">
        <v>40</v>
      </c>
      <c r="E221" s="316" t="s">
        <v>94</v>
      </c>
      <c r="F221" s="316"/>
      <c r="G221" s="342">
        <f>G222+G224+G226</f>
        <v>19166.058</v>
      </c>
      <c r="H221" s="342">
        <f>H222+H224+H226</f>
        <v>19166.058</v>
      </c>
    </row>
    <row r="222" spans="1:8" ht="63.75">
      <c r="A222" s="313" t="s">
        <v>252</v>
      </c>
      <c r="B222" s="399"/>
      <c r="C222" s="316" t="s">
        <v>96</v>
      </c>
      <c r="D222" s="316" t="s">
        <v>40</v>
      </c>
      <c r="E222" s="316" t="s">
        <v>94</v>
      </c>
      <c r="F222" s="316" t="s">
        <v>187</v>
      </c>
      <c r="G222" s="342">
        <f>G223</f>
        <v>13438.02</v>
      </c>
      <c r="H222" s="342">
        <f>H223</f>
        <v>13438.02</v>
      </c>
    </row>
    <row r="223" spans="1:8" ht="12.75">
      <c r="A223" s="313" t="s">
        <v>283</v>
      </c>
      <c r="B223" s="399"/>
      <c r="C223" s="316" t="s">
        <v>96</v>
      </c>
      <c r="D223" s="316" t="s">
        <v>40</v>
      </c>
      <c r="E223" s="316" t="s">
        <v>94</v>
      </c>
      <c r="F223" s="316" t="s">
        <v>284</v>
      </c>
      <c r="G223" s="342">
        <v>13438.02</v>
      </c>
      <c r="H223" s="342">
        <v>13438.02</v>
      </c>
    </row>
    <row r="224" spans="1:8" ht="25.5">
      <c r="A224" s="313" t="s">
        <v>41</v>
      </c>
      <c r="B224" s="399"/>
      <c r="C224" s="316" t="s">
        <v>96</v>
      </c>
      <c r="D224" s="316" t="s">
        <v>40</v>
      </c>
      <c r="E224" s="316" t="s">
        <v>94</v>
      </c>
      <c r="F224" s="316" t="s">
        <v>180</v>
      </c>
      <c r="G224" s="342">
        <f>G225</f>
        <v>5727.0380000000005</v>
      </c>
      <c r="H224" s="342">
        <f>H225</f>
        <v>5727.0380000000005</v>
      </c>
    </row>
    <row r="225" spans="1:8" ht="25.5">
      <c r="A225" s="313" t="s">
        <v>181</v>
      </c>
      <c r="B225" s="399"/>
      <c r="C225" s="316" t="s">
        <v>96</v>
      </c>
      <c r="D225" s="316" t="s">
        <v>40</v>
      </c>
      <c r="E225" s="316" t="s">
        <v>94</v>
      </c>
      <c r="F225" s="316" t="s">
        <v>182</v>
      </c>
      <c r="G225" s="342">
        <f>4685.438+1031.6+10</f>
        <v>5727.0380000000005</v>
      </c>
      <c r="H225" s="342">
        <f>4685.438+1031.6+10</f>
        <v>5727.0380000000005</v>
      </c>
    </row>
    <row r="226" spans="1:8" ht="12.75">
      <c r="A226" s="313" t="s">
        <v>43</v>
      </c>
      <c r="B226" s="399"/>
      <c r="C226" s="316" t="s">
        <v>96</v>
      </c>
      <c r="D226" s="316" t="s">
        <v>40</v>
      </c>
      <c r="E226" s="316" t="s">
        <v>94</v>
      </c>
      <c r="F226" s="316" t="s">
        <v>191</v>
      </c>
      <c r="G226" s="342">
        <v>1</v>
      </c>
      <c r="H226" s="342">
        <v>1</v>
      </c>
    </row>
    <row r="227" spans="1:8" ht="12.75">
      <c r="A227" s="313" t="s">
        <v>192</v>
      </c>
      <c r="B227" s="399"/>
      <c r="C227" s="316" t="s">
        <v>96</v>
      </c>
      <c r="D227" s="316" t="s">
        <v>40</v>
      </c>
      <c r="E227" s="316" t="s">
        <v>94</v>
      </c>
      <c r="F227" s="316" t="s">
        <v>193</v>
      </c>
      <c r="G227" s="342">
        <v>1</v>
      </c>
      <c r="H227" s="342">
        <v>1</v>
      </c>
    </row>
    <row r="228" spans="1:8" ht="75" customHeight="1">
      <c r="A228" s="332" t="s">
        <v>669</v>
      </c>
      <c r="B228" s="399"/>
      <c r="C228" s="316" t="s">
        <v>96</v>
      </c>
      <c r="D228" s="316" t="s">
        <v>40</v>
      </c>
      <c r="E228" s="316" t="s">
        <v>97</v>
      </c>
      <c r="F228" s="316"/>
      <c r="G228" s="342">
        <f>G229</f>
        <v>9915.8</v>
      </c>
      <c r="H228" s="342">
        <f>H229</f>
        <v>9915.8</v>
      </c>
    </row>
    <row r="229" spans="1:8" ht="59.25" customHeight="1">
      <c r="A229" s="313" t="s">
        <v>252</v>
      </c>
      <c r="B229" s="399"/>
      <c r="C229" s="316" t="s">
        <v>96</v>
      </c>
      <c r="D229" s="316" t="s">
        <v>40</v>
      </c>
      <c r="E229" s="316" t="s">
        <v>97</v>
      </c>
      <c r="F229" s="316" t="s">
        <v>187</v>
      </c>
      <c r="G229" s="342">
        <f>G230</f>
        <v>9915.8</v>
      </c>
      <c r="H229" s="342">
        <f>H230</f>
        <v>9915.8</v>
      </c>
    </row>
    <row r="230" spans="1:8" ht="21.75" customHeight="1">
      <c r="A230" s="313" t="s">
        <v>283</v>
      </c>
      <c r="B230" s="399"/>
      <c r="C230" s="316" t="s">
        <v>96</v>
      </c>
      <c r="D230" s="316" t="s">
        <v>40</v>
      </c>
      <c r="E230" s="316" t="s">
        <v>97</v>
      </c>
      <c r="F230" s="316" t="s">
        <v>284</v>
      </c>
      <c r="G230" s="342">
        <f>4957.9+4957.9</f>
        <v>9915.8</v>
      </c>
      <c r="H230" s="342">
        <f>G230</f>
        <v>9915.8</v>
      </c>
    </row>
    <row r="231" spans="1:8" ht="38.25">
      <c r="A231" s="42" t="s">
        <v>285</v>
      </c>
      <c r="B231" s="75"/>
      <c r="C231" s="61" t="s">
        <v>96</v>
      </c>
      <c r="D231" s="61" t="s">
        <v>40</v>
      </c>
      <c r="E231" s="61" t="s">
        <v>99</v>
      </c>
      <c r="F231" s="61"/>
      <c r="G231" s="380">
        <f>G232</f>
        <v>2907.75</v>
      </c>
      <c r="H231" s="380">
        <f>H232</f>
        <v>2907.75</v>
      </c>
    </row>
    <row r="232" spans="1:8" ht="25.5">
      <c r="A232" s="327" t="s">
        <v>100</v>
      </c>
      <c r="B232" s="75"/>
      <c r="C232" s="39" t="s">
        <v>96</v>
      </c>
      <c r="D232" s="39" t="s">
        <v>40</v>
      </c>
      <c r="E232" s="39" t="s">
        <v>101</v>
      </c>
      <c r="F232" s="61"/>
      <c r="G232" s="342">
        <f>SUM(G233)</f>
        <v>2907.75</v>
      </c>
      <c r="H232" s="342">
        <f>SUM(H233)</f>
        <v>2907.75</v>
      </c>
    </row>
    <row r="233" spans="1:8" ht="24" customHeight="1">
      <c r="A233" s="332" t="s">
        <v>102</v>
      </c>
      <c r="B233" s="76"/>
      <c r="C233" s="39" t="s">
        <v>96</v>
      </c>
      <c r="D233" s="39" t="s">
        <v>40</v>
      </c>
      <c r="E233" s="39" t="s">
        <v>103</v>
      </c>
      <c r="F233" s="39"/>
      <c r="G233" s="342">
        <f>SUM(G235)</f>
        <v>2907.75</v>
      </c>
      <c r="H233" s="342">
        <f>SUM(H235)</f>
        <v>2907.75</v>
      </c>
    </row>
    <row r="234" spans="1:8" ht="27.75" customHeight="1">
      <c r="A234" s="313" t="s">
        <v>41</v>
      </c>
      <c r="B234" s="76"/>
      <c r="C234" s="39" t="s">
        <v>96</v>
      </c>
      <c r="D234" s="39" t="s">
        <v>40</v>
      </c>
      <c r="E234" s="39" t="s">
        <v>103</v>
      </c>
      <c r="F234" s="39" t="s">
        <v>180</v>
      </c>
      <c r="G234" s="342">
        <f>G235</f>
        <v>2907.75</v>
      </c>
      <c r="H234" s="342">
        <f>H235</f>
        <v>2907.75</v>
      </c>
    </row>
    <row r="235" spans="1:8" ht="27.75" customHeight="1">
      <c r="A235" s="62" t="s">
        <v>181</v>
      </c>
      <c r="B235" s="76"/>
      <c r="C235" s="39" t="s">
        <v>96</v>
      </c>
      <c r="D235" s="39" t="s">
        <v>40</v>
      </c>
      <c r="E235" s="39" t="s">
        <v>103</v>
      </c>
      <c r="F235" s="39" t="s">
        <v>182</v>
      </c>
      <c r="G235" s="342">
        <v>2907.75</v>
      </c>
      <c r="H235" s="342">
        <v>2907.75</v>
      </c>
    </row>
    <row r="236" spans="1:8" ht="22.5" customHeight="1">
      <c r="A236" s="22" t="s">
        <v>591</v>
      </c>
      <c r="B236" s="23"/>
      <c r="C236" s="23" t="s">
        <v>242</v>
      </c>
      <c r="D236" s="23"/>
      <c r="E236" s="23"/>
      <c r="F236" s="23"/>
      <c r="G236" s="54">
        <f>G237+G244</f>
        <v>2773.637</v>
      </c>
      <c r="H236" s="54">
        <f>H237+H244</f>
        <v>2773.637</v>
      </c>
    </row>
    <row r="237" spans="1:8" ht="15" customHeight="1">
      <c r="A237" s="329" t="s">
        <v>241</v>
      </c>
      <c r="B237" s="359"/>
      <c r="C237" s="359" t="s">
        <v>242</v>
      </c>
      <c r="D237" s="359" t="s">
        <v>40</v>
      </c>
      <c r="E237" s="359"/>
      <c r="F237" s="359"/>
      <c r="G237" s="378">
        <f>G238</f>
        <v>1442.688</v>
      </c>
      <c r="H237" s="378">
        <f>H238</f>
        <v>1442.688</v>
      </c>
    </row>
    <row r="238" spans="1:8" ht="48" customHeight="1">
      <c r="A238" s="335" t="s">
        <v>257</v>
      </c>
      <c r="B238" s="359"/>
      <c r="C238" s="349" t="s">
        <v>242</v>
      </c>
      <c r="D238" s="349" t="s">
        <v>40</v>
      </c>
      <c r="E238" s="349" t="s">
        <v>213</v>
      </c>
      <c r="F238" s="359"/>
      <c r="G238" s="341">
        <f>SUM(G239)</f>
        <v>1442.688</v>
      </c>
      <c r="H238" s="341">
        <f>SUM(H239)</f>
        <v>1442.688</v>
      </c>
    </row>
    <row r="239" spans="1:8" ht="25.5" customHeight="1">
      <c r="A239" s="65" t="s">
        <v>16</v>
      </c>
      <c r="B239" s="359"/>
      <c r="C239" s="315" t="s">
        <v>242</v>
      </c>
      <c r="D239" s="315" t="s">
        <v>40</v>
      </c>
      <c r="E239" s="315" t="s">
        <v>214</v>
      </c>
      <c r="F239" s="359"/>
      <c r="G239" s="380">
        <f>G240</f>
        <v>1442.688</v>
      </c>
      <c r="H239" s="380">
        <f>H240</f>
        <v>1442.688</v>
      </c>
    </row>
    <row r="240" spans="1:8" ht="23.25" customHeight="1">
      <c r="A240" s="68" t="s">
        <v>16</v>
      </c>
      <c r="B240" s="359"/>
      <c r="C240" s="316" t="s">
        <v>242</v>
      </c>
      <c r="D240" s="316" t="s">
        <v>40</v>
      </c>
      <c r="E240" s="316" t="s">
        <v>215</v>
      </c>
      <c r="F240" s="359"/>
      <c r="G240" s="342">
        <f>G241</f>
        <v>1442.688</v>
      </c>
      <c r="H240" s="342">
        <f>H241</f>
        <v>1442.688</v>
      </c>
    </row>
    <row r="241" spans="1:8" ht="24" customHeight="1">
      <c r="A241" s="332" t="s">
        <v>237</v>
      </c>
      <c r="B241" s="316"/>
      <c r="C241" s="316" t="s">
        <v>242</v>
      </c>
      <c r="D241" s="316" t="s">
        <v>40</v>
      </c>
      <c r="E241" s="316" t="s">
        <v>238</v>
      </c>
      <c r="F241" s="316"/>
      <c r="G241" s="342">
        <f>G243</f>
        <v>1442.688</v>
      </c>
      <c r="H241" s="342">
        <f>H243</f>
        <v>1442.688</v>
      </c>
    </row>
    <row r="242" spans="1:8" ht="22.5" customHeight="1">
      <c r="A242" s="400" t="s">
        <v>66</v>
      </c>
      <c r="B242" s="316"/>
      <c r="C242" s="316" t="s">
        <v>242</v>
      </c>
      <c r="D242" s="316" t="s">
        <v>40</v>
      </c>
      <c r="E242" s="316" t="s">
        <v>238</v>
      </c>
      <c r="F242" s="316" t="s">
        <v>239</v>
      </c>
      <c r="G242" s="342">
        <f>G243</f>
        <v>1442.688</v>
      </c>
      <c r="H242" s="342">
        <f>H243</f>
        <v>1442.688</v>
      </c>
    </row>
    <row r="243" spans="1:8" ht="27" customHeight="1">
      <c r="A243" s="400" t="s">
        <v>286</v>
      </c>
      <c r="B243" s="316"/>
      <c r="C243" s="316" t="s">
        <v>242</v>
      </c>
      <c r="D243" s="316" t="s">
        <v>40</v>
      </c>
      <c r="E243" s="316" t="s">
        <v>238</v>
      </c>
      <c r="F243" s="316" t="s">
        <v>240</v>
      </c>
      <c r="G243" s="342">
        <v>1442.688</v>
      </c>
      <c r="H243" s="342">
        <v>1442.688</v>
      </c>
    </row>
    <row r="244" spans="1:8" ht="21" customHeight="1">
      <c r="A244" s="329" t="s">
        <v>477</v>
      </c>
      <c r="B244" s="359"/>
      <c r="C244" s="359" t="s">
        <v>242</v>
      </c>
      <c r="D244" s="359" t="s">
        <v>57</v>
      </c>
      <c r="E244" s="359"/>
      <c r="F244" s="359"/>
      <c r="G244" s="378">
        <f>G245</f>
        <v>1330.949</v>
      </c>
      <c r="H244" s="378">
        <f>H245</f>
        <v>1330.949</v>
      </c>
    </row>
    <row r="245" spans="1:8" ht="72" customHeight="1">
      <c r="A245" s="318" t="s">
        <v>369</v>
      </c>
      <c r="B245" s="359"/>
      <c r="C245" s="349" t="s">
        <v>242</v>
      </c>
      <c r="D245" s="349" t="s">
        <v>57</v>
      </c>
      <c r="E245" s="349" t="s">
        <v>59</v>
      </c>
      <c r="F245" s="359"/>
      <c r="G245" s="341">
        <f>G248</f>
        <v>1330.949</v>
      </c>
      <c r="H245" s="341">
        <f>H248</f>
        <v>1330.949</v>
      </c>
    </row>
    <row r="246" spans="1:8" ht="64.5" customHeight="1" hidden="1">
      <c r="A246" s="327" t="s">
        <v>358</v>
      </c>
      <c r="B246" s="359"/>
      <c r="C246" s="316" t="s">
        <v>242</v>
      </c>
      <c r="D246" s="316" t="s">
        <v>69</v>
      </c>
      <c r="E246" s="315" t="s">
        <v>61</v>
      </c>
      <c r="F246" s="359"/>
      <c r="G246" s="380">
        <v>0</v>
      </c>
      <c r="H246" s="342">
        <v>0</v>
      </c>
    </row>
    <row r="247" spans="1:8" ht="78.75" customHeight="1" hidden="1">
      <c r="A247" s="332" t="s">
        <v>359</v>
      </c>
      <c r="B247" s="359"/>
      <c r="C247" s="316" t="s">
        <v>242</v>
      </c>
      <c r="D247" s="316" t="s">
        <v>69</v>
      </c>
      <c r="E247" s="316" t="s">
        <v>63</v>
      </c>
      <c r="F247" s="316"/>
      <c r="G247" s="342">
        <v>0</v>
      </c>
      <c r="H247" s="342">
        <v>0</v>
      </c>
    </row>
    <row r="248" spans="1:8" ht="47.25" customHeight="1">
      <c r="A248" s="332" t="s">
        <v>370</v>
      </c>
      <c r="B248" s="316"/>
      <c r="C248" s="316" t="s">
        <v>242</v>
      </c>
      <c r="D248" s="316" t="s">
        <v>57</v>
      </c>
      <c r="E248" s="316" t="s">
        <v>457</v>
      </c>
      <c r="F248" s="316"/>
      <c r="G248" s="342">
        <f>G249</f>
        <v>1330.949</v>
      </c>
      <c r="H248" s="342">
        <f>H249</f>
        <v>1330.949</v>
      </c>
    </row>
    <row r="249" spans="1:8" ht="27" customHeight="1">
      <c r="A249" s="79" t="s">
        <v>66</v>
      </c>
      <c r="B249" s="316"/>
      <c r="C249" s="316" t="s">
        <v>242</v>
      </c>
      <c r="D249" s="316" t="s">
        <v>57</v>
      </c>
      <c r="E249" s="316" t="s">
        <v>457</v>
      </c>
      <c r="F249" s="316" t="s">
        <v>239</v>
      </c>
      <c r="G249" s="342">
        <f>G250</f>
        <v>1330.949</v>
      </c>
      <c r="H249" s="342">
        <f>H250</f>
        <v>1330.949</v>
      </c>
    </row>
    <row r="250" spans="1:8" ht="27" customHeight="1">
      <c r="A250" s="79" t="s">
        <v>67</v>
      </c>
      <c r="B250" s="316"/>
      <c r="C250" s="316" t="s">
        <v>242</v>
      </c>
      <c r="D250" s="316" t="s">
        <v>57</v>
      </c>
      <c r="E250" s="316" t="s">
        <v>457</v>
      </c>
      <c r="F250" s="316" t="s">
        <v>240</v>
      </c>
      <c r="G250" s="342">
        <v>1330.949</v>
      </c>
      <c r="H250" s="342">
        <v>1330.949</v>
      </c>
    </row>
    <row r="251" spans="1:8" ht="13.5">
      <c r="A251" s="22" t="s">
        <v>287</v>
      </c>
      <c r="B251" s="23"/>
      <c r="C251" s="23" t="s">
        <v>39</v>
      </c>
      <c r="D251" s="23"/>
      <c r="E251" s="23"/>
      <c r="F251" s="23"/>
      <c r="G251" s="54">
        <f>G252</f>
        <v>30962.089</v>
      </c>
      <c r="H251" s="54">
        <f>H252</f>
        <v>31013.482</v>
      </c>
    </row>
    <row r="252" spans="1:8" ht="13.5">
      <c r="A252" s="56" t="s">
        <v>38</v>
      </c>
      <c r="B252" s="75"/>
      <c r="C252" s="57" t="s">
        <v>39</v>
      </c>
      <c r="D252" s="57" t="s">
        <v>40</v>
      </c>
      <c r="E252" s="57"/>
      <c r="F252" s="57"/>
      <c r="G252" s="378">
        <f>G253</f>
        <v>30962.089</v>
      </c>
      <c r="H252" s="378">
        <f>H253</f>
        <v>31013.482</v>
      </c>
    </row>
    <row r="253" spans="1:8" ht="49.5" customHeight="1">
      <c r="A253" s="335" t="s">
        <v>28</v>
      </c>
      <c r="B253" s="399"/>
      <c r="C253" s="349" t="s">
        <v>39</v>
      </c>
      <c r="D253" s="349" t="s">
        <v>40</v>
      </c>
      <c r="E253" s="349" t="s">
        <v>29</v>
      </c>
      <c r="F253" s="349"/>
      <c r="G253" s="341">
        <f>G254+G271+G263</f>
        <v>30962.089</v>
      </c>
      <c r="H253" s="341">
        <f>H254+H271+H263</f>
        <v>31013.482</v>
      </c>
    </row>
    <row r="254" spans="1:8" ht="57.75" customHeight="1">
      <c r="A254" s="327" t="s">
        <v>30</v>
      </c>
      <c r="B254" s="398"/>
      <c r="C254" s="315" t="s">
        <v>39</v>
      </c>
      <c r="D254" s="315" t="s">
        <v>40</v>
      </c>
      <c r="E254" s="315" t="s">
        <v>31</v>
      </c>
      <c r="F254" s="315"/>
      <c r="G254" s="380">
        <f>SUM(G255)</f>
        <v>27715.669</v>
      </c>
      <c r="H254" s="380">
        <f>SUM(H255)</f>
        <v>25917</v>
      </c>
    </row>
    <row r="255" spans="1:8" ht="21" customHeight="1">
      <c r="A255" s="332" t="s">
        <v>32</v>
      </c>
      <c r="B255" s="398"/>
      <c r="C255" s="316" t="s">
        <v>39</v>
      </c>
      <c r="D255" s="316" t="s">
        <v>40</v>
      </c>
      <c r="E255" s="316" t="s">
        <v>33</v>
      </c>
      <c r="F255" s="315"/>
      <c r="G255" s="342">
        <f>G256</f>
        <v>27715.669</v>
      </c>
      <c r="H255" s="342">
        <f>H256</f>
        <v>25917</v>
      </c>
    </row>
    <row r="256" spans="1:8" ht="32.25" customHeight="1">
      <c r="A256" s="332" t="s">
        <v>34</v>
      </c>
      <c r="B256" s="399"/>
      <c r="C256" s="316" t="s">
        <v>39</v>
      </c>
      <c r="D256" s="316" t="s">
        <v>40</v>
      </c>
      <c r="E256" s="316" t="s">
        <v>35</v>
      </c>
      <c r="F256" s="316"/>
      <c r="G256" s="342">
        <f>G258+G260+G262</f>
        <v>27715.669</v>
      </c>
      <c r="H256" s="342">
        <f>H258+H260+H262</f>
        <v>25917</v>
      </c>
    </row>
    <row r="257" spans="1:8" ht="61.5" customHeight="1">
      <c r="A257" s="313" t="s">
        <v>252</v>
      </c>
      <c r="B257" s="399"/>
      <c r="C257" s="316" t="s">
        <v>39</v>
      </c>
      <c r="D257" s="316" t="s">
        <v>40</v>
      </c>
      <c r="E257" s="316" t="s">
        <v>35</v>
      </c>
      <c r="F257" s="316" t="s">
        <v>187</v>
      </c>
      <c r="G257" s="401">
        <f>G258</f>
        <v>14842.5</v>
      </c>
      <c r="H257" s="401">
        <f>H258</f>
        <v>14842.5</v>
      </c>
    </row>
    <row r="258" spans="1:8" ht="21.75" customHeight="1">
      <c r="A258" s="313" t="s">
        <v>283</v>
      </c>
      <c r="B258" s="399"/>
      <c r="C258" s="316" t="s">
        <v>39</v>
      </c>
      <c r="D258" s="316" t="s">
        <v>40</v>
      </c>
      <c r="E258" s="316" t="s">
        <v>35</v>
      </c>
      <c r="F258" s="316" t="s">
        <v>284</v>
      </c>
      <c r="G258" s="401">
        <v>14842.5</v>
      </c>
      <c r="H258" s="401">
        <v>14842.5</v>
      </c>
    </row>
    <row r="259" spans="1:8" ht="29.25" customHeight="1">
      <c r="A259" s="313" t="s">
        <v>41</v>
      </c>
      <c r="B259" s="399"/>
      <c r="C259" s="316" t="s">
        <v>39</v>
      </c>
      <c r="D259" s="316" t="s">
        <v>40</v>
      </c>
      <c r="E259" s="316" t="s">
        <v>35</v>
      </c>
      <c r="F259" s="316" t="s">
        <v>180</v>
      </c>
      <c r="G259" s="401">
        <f>G260</f>
        <v>12828.169</v>
      </c>
      <c r="H259" s="401">
        <f>H260</f>
        <v>11029.5</v>
      </c>
    </row>
    <row r="260" spans="1:8" ht="31.5" customHeight="1">
      <c r="A260" s="313" t="s">
        <v>181</v>
      </c>
      <c r="B260" s="399"/>
      <c r="C260" s="316" t="s">
        <v>39</v>
      </c>
      <c r="D260" s="316" t="s">
        <v>40</v>
      </c>
      <c r="E260" s="316" t="s">
        <v>35</v>
      </c>
      <c r="F260" s="316" t="s">
        <v>182</v>
      </c>
      <c r="G260" s="401">
        <v>12828.169</v>
      </c>
      <c r="H260" s="401">
        <v>11029.5</v>
      </c>
    </row>
    <row r="261" spans="1:8" ht="19.5" customHeight="1">
      <c r="A261" s="313" t="s">
        <v>43</v>
      </c>
      <c r="B261" s="399"/>
      <c r="C261" s="316" t="s">
        <v>39</v>
      </c>
      <c r="D261" s="316" t="s">
        <v>40</v>
      </c>
      <c r="E261" s="316" t="s">
        <v>35</v>
      </c>
      <c r="F261" s="316" t="s">
        <v>288</v>
      </c>
      <c r="G261" s="401">
        <f>G262</f>
        <v>45</v>
      </c>
      <c r="H261" s="401">
        <f>H262</f>
        <v>45</v>
      </c>
    </row>
    <row r="262" spans="1:8" ht="15.75" customHeight="1">
      <c r="A262" s="313" t="s">
        <v>192</v>
      </c>
      <c r="B262" s="399"/>
      <c r="C262" s="316" t="s">
        <v>39</v>
      </c>
      <c r="D262" s="316" t="s">
        <v>40</v>
      </c>
      <c r="E262" s="316" t="s">
        <v>35</v>
      </c>
      <c r="F262" s="316" t="s">
        <v>193</v>
      </c>
      <c r="G262" s="401">
        <v>45</v>
      </c>
      <c r="H262" s="401">
        <v>45</v>
      </c>
    </row>
    <row r="263" spans="1:8" ht="45.75" customHeight="1">
      <c r="A263" s="402" t="s">
        <v>341</v>
      </c>
      <c r="B263" s="399"/>
      <c r="C263" s="315" t="s">
        <v>336</v>
      </c>
      <c r="D263" s="315" t="s">
        <v>40</v>
      </c>
      <c r="E263" s="315" t="s">
        <v>337</v>
      </c>
      <c r="F263" s="316"/>
      <c r="G263" s="401">
        <f>G264</f>
        <v>1806.42</v>
      </c>
      <c r="H263" s="401">
        <f>H264</f>
        <v>3656.482</v>
      </c>
    </row>
    <row r="264" spans="1:8" ht="34.5" customHeight="1">
      <c r="A264" s="403" t="s">
        <v>342</v>
      </c>
      <c r="B264" s="399"/>
      <c r="C264" s="316" t="s">
        <v>39</v>
      </c>
      <c r="D264" s="316" t="s">
        <v>40</v>
      </c>
      <c r="E264" s="316" t="s">
        <v>338</v>
      </c>
      <c r="F264" s="316"/>
      <c r="G264" s="401">
        <f>G265+G268</f>
        <v>1806.42</v>
      </c>
      <c r="H264" s="401">
        <f>H268</f>
        <v>3656.482</v>
      </c>
    </row>
    <row r="265" spans="1:8" ht="30.75" customHeight="1" hidden="1">
      <c r="A265" s="403" t="s">
        <v>343</v>
      </c>
      <c r="B265" s="399"/>
      <c r="C265" s="316" t="s">
        <v>336</v>
      </c>
      <c r="D265" s="316" t="s">
        <v>40</v>
      </c>
      <c r="E265" s="316" t="s">
        <v>339</v>
      </c>
      <c r="F265" s="316"/>
      <c r="G265" s="401">
        <f>G266</f>
        <v>0</v>
      </c>
      <c r="H265" s="401">
        <v>0</v>
      </c>
    </row>
    <row r="266" spans="1:8" ht="36.75" customHeight="1" hidden="1">
      <c r="A266" s="403" t="s">
        <v>276</v>
      </c>
      <c r="B266" s="399"/>
      <c r="C266" s="316" t="s">
        <v>39</v>
      </c>
      <c r="D266" s="316" t="s">
        <v>40</v>
      </c>
      <c r="E266" s="316" t="s">
        <v>339</v>
      </c>
      <c r="F266" s="316" t="s">
        <v>274</v>
      </c>
      <c r="G266" s="401">
        <f>G267</f>
        <v>0</v>
      </c>
      <c r="H266" s="401">
        <v>0</v>
      </c>
    </row>
    <row r="267" spans="1:8" ht="33.75" customHeight="1" hidden="1">
      <c r="A267" s="403" t="s">
        <v>145</v>
      </c>
      <c r="B267" s="399"/>
      <c r="C267" s="316" t="s">
        <v>39</v>
      </c>
      <c r="D267" s="316" t="s">
        <v>40</v>
      </c>
      <c r="E267" s="316" t="s">
        <v>339</v>
      </c>
      <c r="F267" s="316" t="s">
        <v>275</v>
      </c>
      <c r="G267" s="401">
        <v>0</v>
      </c>
      <c r="H267" s="401">
        <v>0</v>
      </c>
    </row>
    <row r="268" spans="1:8" ht="33" customHeight="1">
      <c r="A268" s="403" t="s">
        <v>344</v>
      </c>
      <c r="B268" s="399"/>
      <c r="C268" s="316" t="s">
        <v>39</v>
      </c>
      <c r="D268" s="316" t="s">
        <v>40</v>
      </c>
      <c r="E268" s="316" t="s">
        <v>340</v>
      </c>
      <c r="F268" s="316"/>
      <c r="G268" s="401">
        <f>G269</f>
        <v>1806.42</v>
      </c>
      <c r="H268" s="401">
        <f>H269</f>
        <v>3656.482</v>
      </c>
    </row>
    <row r="269" spans="1:8" ht="36" customHeight="1">
      <c r="A269" s="403" t="s">
        <v>276</v>
      </c>
      <c r="B269" s="399"/>
      <c r="C269" s="316" t="s">
        <v>39</v>
      </c>
      <c r="D269" s="316" t="s">
        <v>40</v>
      </c>
      <c r="E269" s="316" t="s">
        <v>340</v>
      </c>
      <c r="F269" s="316" t="s">
        <v>274</v>
      </c>
      <c r="G269" s="401">
        <f>G270</f>
        <v>1806.42</v>
      </c>
      <c r="H269" s="401">
        <f>H270</f>
        <v>3656.482</v>
      </c>
    </row>
    <row r="270" spans="1:8" ht="24.75" customHeight="1">
      <c r="A270" s="403" t="s">
        <v>145</v>
      </c>
      <c r="B270" s="399"/>
      <c r="C270" s="316" t="s">
        <v>39</v>
      </c>
      <c r="D270" s="316" t="s">
        <v>40</v>
      </c>
      <c r="E270" s="316" t="s">
        <v>340</v>
      </c>
      <c r="F270" s="316" t="s">
        <v>275</v>
      </c>
      <c r="G270" s="401">
        <v>1806.42</v>
      </c>
      <c r="H270" s="401">
        <v>3656.482</v>
      </c>
    </row>
    <row r="271" spans="1:8" ht="47.25" customHeight="1">
      <c r="A271" s="327" t="s">
        <v>289</v>
      </c>
      <c r="B271" s="398"/>
      <c r="C271" s="315" t="s">
        <v>39</v>
      </c>
      <c r="D271" s="61" t="s">
        <v>40</v>
      </c>
      <c r="E271" s="315" t="s">
        <v>46</v>
      </c>
      <c r="F271" s="315"/>
      <c r="G271" s="380">
        <f>G272</f>
        <v>1440</v>
      </c>
      <c r="H271" s="380">
        <f>H272</f>
        <v>1440</v>
      </c>
    </row>
    <row r="272" spans="1:8" ht="43.5" customHeight="1">
      <c r="A272" s="332" t="s">
        <v>47</v>
      </c>
      <c r="B272" s="399"/>
      <c r="C272" s="316" t="s">
        <v>39</v>
      </c>
      <c r="D272" s="39" t="s">
        <v>40</v>
      </c>
      <c r="E272" s="316" t="s">
        <v>48</v>
      </c>
      <c r="F272" s="316"/>
      <c r="G272" s="342">
        <f>SUM(G273)</f>
        <v>1440</v>
      </c>
      <c r="H272" s="342">
        <f>SUM(H273)</f>
        <v>1440</v>
      </c>
    </row>
    <row r="273" spans="1:8" ht="33.75" customHeight="1">
      <c r="A273" s="332" t="s">
        <v>49</v>
      </c>
      <c r="B273" s="399"/>
      <c r="C273" s="316" t="s">
        <v>39</v>
      </c>
      <c r="D273" s="39" t="s">
        <v>40</v>
      </c>
      <c r="E273" s="316" t="s">
        <v>50</v>
      </c>
      <c r="F273" s="316"/>
      <c r="G273" s="342">
        <f>G275</f>
        <v>1440</v>
      </c>
      <c r="H273" s="342">
        <f>H275</f>
        <v>1440</v>
      </c>
    </row>
    <row r="274" spans="1:8" ht="25.5">
      <c r="A274" s="313" t="s">
        <v>41</v>
      </c>
      <c r="B274" s="399"/>
      <c r="C274" s="316" t="s">
        <v>39</v>
      </c>
      <c r="D274" s="39" t="s">
        <v>40</v>
      </c>
      <c r="E274" s="316" t="s">
        <v>50</v>
      </c>
      <c r="F274" s="316" t="s">
        <v>180</v>
      </c>
      <c r="G274" s="342">
        <f>G275</f>
        <v>1440</v>
      </c>
      <c r="H274" s="342">
        <f>H275</f>
        <v>1440</v>
      </c>
    </row>
    <row r="275" spans="1:8" ht="23.25" customHeight="1">
      <c r="A275" s="313" t="s">
        <v>181</v>
      </c>
      <c r="B275" s="399"/>
      <c r="C275" s="316" t="s">
        <v>39</v>
      </c>
      <c r="D275" s="39" t="s">
        <v>40</v>
      </c>
      <c r="E275" s="316" t="s">
        <v>50</v>
      </c>
      <c r="F275" s="316" t="s">
        <v>182</v>
      </c>
      <c r="G275" s="342">
        <v>1440</v>
      </c>
      <c r="H275" s="342">
        <v>1440</v>
      </c>
    </row>
    <row r="276" spans="1:8" ht="0.75" customHeight="1" hidden="1">
      <c r="A276" s="81" t="s">
        <v>290</v>
      </c>
      <c r="B276" s="82"/>
      <c r="C276" s="83" t="s">
        <v>58</v>
      </c>
      <c r="D276" s="83"/>
      <c r="E276" s="404"/>
      <c r="F276" s="83"/>
      <c r="G276" s="85">
        <f>G278</f>
        <v>0</v>
      </c>
      <c r="H276" s="85">
        <f>H278</f>
        <v>0</v>
      </c>
    </row>
    <row r="277" spans="1:8" ht="13.5" hidden="1">
      <c r="A277" s="405" t="s">
        <v>245</v>
      </c>
      <c r="B277" s="75"/>
      <c r="C277" s="406" t="s">
        <v>58</v>
      </c>
      <c r="D277" s="406" t="s">
        <v>148</v>
      </c>
      <c r="E277" s="407"/>
      <c r="F277" s="384"/>
      <c r="G277" s="408">
        <f>SUM(G278)</f>
        <v>0</v>
      </c>
      <c r="H277" s="408">
        <f>SUM(H278)</f>
        <v>0</v>
      </c>
    </row>
    <row r="278" spans="1:8" ht="42.75" customHeight="1" hidden="1">
      <c r="A278" s="41" t="s">
        <v>257</v>
      </c>
      <c r="B278" s="399"/>
      <c r="C278" s="409" t="s">
        <v>58</v>
      </c>
      <c r="D278" s="409" t="s">
        <v>148</v>
      </c>
      <c r="E278" s="410" t="s">
        <v>213</v>
      </c>
      <c r="F278" s="409"/>
      <c r="G278" s="411">
        <f>G279</f>
        <v>0</v>
      </c>
      <c r="H278" s="411">
        <f>H279</f>
        <v>0</v>
      </c>
    </row>
    <row r="279" spans="1:8" ht="12.75" hidden="1">
      <c r="A279" s="65" t="s">
        <v>16</v>
      </c>
      <c r="B279" s="398"/>
      <c r="C279" s="412" t="s">
        <v>58</v>
      </c>
      <c r="D279" s="412" t="s">
        <v>148</v>
      </c>
      <c r="E279" s="413" t="s">
        <v>214</v>
      </c>
      <c r="F279" s="412"/>
      <c r="G279" s="414">
        <f>SUM(G280)</f>
        <v>0</v>
      </c>
      <c r="H279" s="414">
        <f>SUM(H280)</f>
        <v>0</v>
      </c>
    </row>
    <row r="280" spans="1:8" ht="12.75" hidden="1">
      <c r="A280" s="68" t="s">
        <v>16</v>
      </c>
      <c r="B280" s="399"/>
      <c r="C280" s="415" t="s">
        <v>58</v>
      </c>
      <c r="D280" s="415" t="s">
        <v>148</v>
      </c>
      <c r="E280" s="416" t="s">
        <v>215</v>
      </c>
      <c r="F280" s="409"/>
      <c r="G280" s="417">
        <f>G281</f>
        <v>0</v>
      </c>
      <c r="H280" s="417">
        <f>H281</f>
        <v>0</v>
      </c>
    </row>
    <row r="281" spans="1:8" ht="46.5" customHeight="1" hidden="1">
      <c r="A281" s="418" t="s">
        <v>291</v>
      </c>
      <c r="B281" s="399"/>
      <c r="C281" s="415" t="s">
        <v>58</v>
      </c>
      <c r="D281" s="415" t="s">
        <v>148</v>
      </c>
      <c r="E281" s="416" t="s">
        <v>244</v>
      </c>
      <c r="F281" s="415"/>
      <c r="G281" s="417">
        <f>G283</f>
        <v>0</v>
      </c>
      <c r="H281" s="417">
        <f>H283</f>
        <v>0</v>
      </c>
    </row>
    <row r="282" spans="1:8" ht="25.5" hidden="1">
      <c r="A282" s="313" t="s">
        <v>41</v>
      </c>
      <c r="B282" s="399"/>
      <c r="C282" s="415" t="s">
        <v>58</v>
      </c>
      <c r="D282" s="415" t="s">
        <v>148</v>
      </c>
      <c r="E282" s="416" t="s">
        <v>244</v>
      </c>
      <c r="F282" s="415" t="s">
        <v>180</v>
      </c>
      <c r="G282" s="417">
        <f>G283</f>
        <v>0</v>
      </c>
      <c r="H282" s="417">
        <f>H283</f>
        <v>0</v>
      </c>
    </row>
    <row r="283" spans="1:8" ht="25.5" hidden="1">
      <c r="A283" s="313" t="s">
        <v>181</v>
      </c>
      <c r="B283" s="399"/>
      <c r="C283" s="415" t="s">
        <v>58</v>
      </c>
      <c r="D283" s="415" t="s">
        <v>148</v>
      </c>
      <c r="E283" s="416" t="s">
        <v>244</v>
      </c>
      <c r="F283" s="415" t="s">
        <v>182</v>
      </c>
      <c r="G283" s="417">
        <v>0</v>
      </c>
      <c r="H283" s="417">
        <v>0</v>
      </c>
    </row>
    <row r="284" spans="1:8" s="374" customFormat="1" ht="30" customHeight="1" hidden="1">
      <c r="A284" s="335" t="s">
        <v>308</v>
      </c>
      <c r="B284" s="349" t="s">
        <v>307</v>
      </c>
      <c r="C284" s="316"/>
      <c r="D284" s="316"/>
      <c r="E284" s="316"/>
      <c r="F284" s="316"/>
      <c r="G284" s="376">
        <f aca="true" t="shared" si="9" ref="G284:H286">G285</f>
        <v>0</v>
      </c>
      <c r="H284" s="376">
        <f t="shared" si="9"/>
        <v>0</v>
      </c>
    </row>
    <row r="285" spans="1:8" s="374" customFormat="1" ht="18" customHeight="1" hidden="1">
      <c r="A285" s="22" t="s">
        <v>250</v>
      </c>
      <c r="B285" s="23"/>
      <c r="C285" s="23" t="s">
        <v>40</v>
      </c>
      <c r="D285" s="24"/>
      <c r="E285" s="24"/>
      <c r="F285" s="24"/>
      <c r="G285" s="25">
        <f t="shared" si="9"/>
        <v>0</v>
      </c>
      <c r="H285" s="25">
        <f t="shared" si="9"/>
        <v>0</v>
      </c>
    </row>
    <row r="286" spans="1:8" s="419" customFormat="1" ht="27" hidden="1">
      <c r="A286" s="329" t="s">
        <v>321</v>
      </c>
      <c r="B286" s="359"/>
      <c r="C286" s="359" t="s">
        <v>40</v>
      </c>
      <c r="D286" s="359" t="s">
        <v>148</v>
      </c>
      <c r="E286" s="359"/>
      <c r="F286" s="359"/>
      <c r="G286" s="378">
        <f t="shared" si="9"/>
        <v>0</v>
      </c>
      <c r="H286" s="378">
        <f t="shared" si="9"/>
        <v>0</v>
      </c>
    </row>
    <row r="287" spans="1:8" s="419" customFormat="1" ht="38.25" hidden="1">
      <c r="A287" s="335" t="s">
        <v>12</v>
      </c>
      <c r="B287" s="349"/>
      <c r="C287" s="349" t="s">
        <v>40</v>
      </c>
      <c r="D287" s="349" t="s">
        <v>148</v>
      </c>
      <c r="E287" s="349" t="s">
        <v>13</v>
      </c>
      <c r="F287" s="349"/>
      <c r="G287" s="341">
        <f>G288+G293+G295</f>
        <v>0</v>
      </c>
      <c r="H287" s="341">
        <f>H288+H293+H295</f>
        <v>0</v>
      </c>
    </row>
    <row r="288" spans="1:8" s="419" customFormat="1" ht="13.5" hidden="1">
      <c r="A288" s="327" t="s">
        <v>322</v>
      </c>
      <c r="B288" s="315"/>
      <c r="C288" s="315" t="s">
        <v>40</v>
      </c>
      <c r="D288" s="315" t="s">
        <v>148</v>
      </c>
      <c r="E288" s="315" t="s">
        <v>302</v>
      </c>
      <c r="F288" s="315"/>
      <c r="G288" s="380">
        <f>SUM(G289)</f>
        <v>0</v>
      </c>
      <c r="H288" s="380">
        <f>SUM(H289)</f>
        <v>0</v>
      </c>
    </row>
    <row r="289" spans="1:8" s="419" customFormat="1" ht="13.5" hidden="1">
      <c r="A289" s="332" t="s">
        <v>16</v>
      </c>
      <c r="B289" s="349"/>
      <c r="C289" s="316" t="s">
        <v>40</v>
      </c>
      <c r="D289" s="316" t="s">
        <v>148</v>
      </c>
      <c r="E289" s="316" t="s">
        <v>303</v>
      </c>
      <c r="F289" s="349"/>
      <c r="G289" s="342">
        <f aca="true" t="shared" si="10" ref="G289:H291">G290</f>
        <v>0</v>
      </c>
      <c r="H289" s="342">
        <f t="shared" si="10"/>
        <v>0</v>
      </c>
    </row>
    <row r="290" spans="1:8" s="374" customFormat="1" ht="12.75" hidden="1">
      <c r="A290" s="332" t="s">
        <v>322</v>
      </c>
      <c r="B290" s="316"/>
      <c r="C290" s="316" t="s">
        <v>40</v>
      </c>
      <c r="D290" s="316" t="s">
        <v>148</v>
      </c>
      <c r="E290" s="316" t="s">
        <v>304</v>
      </c>
      <c r="F290" s="349"/>
      <c r="G290" s="342">
        <f t="shared" si="10"/>
        <v>0</v>
      </c>
      <c r="H290" s="342">
        <f t="shared" si="10"/>
        <v>0</v>
      </c>
    </row>
    <row r="291" spans="1:8" s="374" customFormat="1" ht="63.75" hidden="1">
      <c r="A291" s="313" t="s">
        <v>252</v>
      </c>
      <c r="B291" s="316"/>
      <c r="C291" s="316" t="s">
        <v>40</v>
      </c>
      <c r="D291" s="316" t="s">
        <v>148</v>
      </c>
      <c r="E291" s="316" t="s">
        <v>304</v>
      </c>
      <c r="F291" s="316" t="s">
        <v>187</v>
      </c>
      <c r="G291" s="342">
        <f t="shared" si="10"/>
        <v>0</v>
      </c>
      <c r="H291" s="342">
        <f t="shared" si="10"/>
        <v>0</v>
      </c>
    </row>
    <row r="292" spans="1:8" s="374" customFormat="1" ht="25.5" hidden="1">
      <c r="A292" s="313" t="s">
        <v>188</v>
      </c>
      <c r="B292" s="316"/>
      <c r="C292" s="316" t="s">
        <v>40</v>
      </c>
      <c r="D292" s="316" t="s">
        <v>148</v>
      </c>
      <c r="E292" s="316" t="s">
        <v>304</v>
      </c>
      <c r="F292" s="316" t="s">
        <v>189</v>
      </c>
      <c r="G292" s="342">
        <v>0</v>
      </c>
      <c r="H292" s="342">
        <v>0</v>
      </c>
    </row>
    <row r="293" spans="1:8" ht="25.5" hidden="1">
      <c r="A293" s="313" t="s">
        <v>41</v>
      </c>
      <c r="B293" s="316"/>
      <c r="C293" s="316" t="s">
        <v>40</v>
      </c>
      <c r="D293" s="316" t="s">
        <v>148</v>
      </c>
      <c r="E293" s="316" t="s">
        <v>304</v>
      </c>
      <c r="F293" s="316" t="s">
        <v>180</v>
      </c>
      <c r="G293" s="342">
        <f>G294</f>
        <v>0</v>
      </c>
      <c r="H293" s="342">
        <f>H294</f>
        <v>0</v>
      </c>
    </row>
    <row r="294" spans="1:8" ht="25.5" hidden="1">
      <c r="A294" s="313" t="s">
        <v>181</v>
      </c>
      <c r="B294" s="316"/>
      <c r="C294" s="316" t="s">
        <v>40</v>
      </c>
      <c r="D294" s="316" t="s">
        <v>148</v>
      </c>
      <c r="E294" s="316" t="s">
        <v>304</v>
      </c>
      <c r="F294" s="316" t="s">
        <v>182</v>
      </c>
      <c r="G294" s="342">
        <v>0</v>
      </c>
      <c r="H294" s="342">
        <v>0</v>
      </c>
    </row>
    <row r="295" spans="1:8" ht="12" customHeight="1" hidden="1">
      <c r="A295" s="313" t="s">
        <v>43</v>
      </c>
      <c r="B295" s="316"/>
      <c r="C295" s="316" t="s">
        <v>40</v>
      </c>
      <c r="D295" s="316" t="s">
        <v>148</v>
      </c>
      <c r="E295" s="316" t="s">
        <v>304</v>
      </c>
      <c r="F295" s="316" t="s">
        <v>191</v>
      </c>
      <c r="G295" s="342">
        <f>G296+G297</f>
        <v>0</v>
      </c>
      <c r="H295" s="342">
        <f>H296+H297</f>
        <v>0</v>
      </c>
    </row>
    <row r="296" spans="1:8" ht="12.75" hidden="1">
      <c r="A296" s="313" t="s">
        <v>346</v>
      </c>
      <c r="B296" s="316"/>
      <c r="C296" s="316" t="s">
        <v>40</v>
      </c>
      <c r="D296" s="316" t="s">
        <v>57</v>
      </c>
      <c r="E296" s="316" t="s">
        <v>304</v>
      </c>
      <c r="F296" s="316" t="s">
        <v>345</v>
      </c>
      <c r="G296" s="342">
        <v>0</v>
      </c>
      <c r="H296" s="342">
        <v>0</v>
      </c>
    </row>
    <row r="297" spans="1:8" ht="12.75" hidden="1">
      <c r="A297" s="313" t="s">
        <v>192</v>
      </c>
      <c r="B297" s="316"/>
      <c r="C297" s="316" t="s">
        <v>40</v>
      </c>
      <c r="D297" s="316" t="s">
        <v>148</v>
      </c>
      <c r="E297" s="316" t="s">
        <v>304</v>
      </c>
      <c r="F297" s="316" t="s">
        <v>193</v>
      </c>
      <c r="G297" s="342">
        <v>0</v>
      </c>
      <c r="H297" s="342">
        <v>0</v>
      </c>
    </row>
  </sheetData>
  <sheetProtection/>
  <mergeCells count="8">
    <mergeCell ref="A10:H10"/>
    <mergeCell ref="A12:A13"/>
    <mergeCell ref="B12:B13"/>
    <mergeCell ref="C12:C13"/>
    <mergeCell ref="D12:D13"/>
    <mergeCell ref="E12:E13"/>
    <mergeCell ref="F12:F13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D43" sqref="D43"/>
    </sheetView>
  </sheetViews>
  <sheetFormatPr defaultColWidth="9.140625" defaultRowHeight="12.75"/>
  <cols>
    <col min="1" max="1" width="34.57421875" style="1" customWidth="1"/>
    <col min="2" max="2" width="24.7109375" style="1" customWidth="1"/>
    <col min="3" max="3" width="19.28125" style="259" customWidth="1"/>
    <col min="4" max="5" width="14.140625" style="1" customWidth="1"/>
    <col min="6" max="6" width="17.57421875" style="1" customWidth="1"/>
    <col min="7" max="7" width="17.8515625" style="1" customWidth="1"/>
    <col min="8" max="8" width="14.57421875" style="1" bestFit="1" customWidth="1"/>
    <col min="9" max="9" width="12.421875" style="1" bestFit="1" customWidth="1"/>
    <col min="10" max="10" width="14.57421875" style="1" bestFit="1" customWidth="1"/>
    <col min="11" max="16384" width="9.140625" style="1" customWidth="1"/>
  </cols>
  <sheetData>
    <row r="1" spans="5:6" ht="15">
      <c r="E1" s="105" t="s">
        <v>458</v>
      </c>
      <c r="F1" s="105"/>
    </row>
    <row r="2" spans="5:6" ht="15">
      <c r="E2" s="105" t="s">
        <v>622</v>
      </c>
      <c r="F2" s="105"/>
    </row>
    <row r="3" spans="5:6" ht="15">
      <c r="E3" s="105" t="s">
        <v>10</v>
      </c>
      <c r="F3" s="105"/>
    </row>
    <row r="4" spans="5:6" ht="15">
      <c r="E4" s="105" t="s">
        <v>3</v>
      </c>
      <c r="F4" s="105"/>
    </row>
    <row r="5" spans="5:6" ht="15">
      <c r="E5" s="105" t="s">
        <v>4</v>
      </c>
      <c r="F5" s="105"/>
    </row>
    <row r="6" spans="5:6" ht="15">
      <c r="E6" s="105" t="s">
        <v>610</v>
      </c>
      <c r="F6" s="105"/>
    </row>
    <row r="8" spans="1:6" s="4" customFormat="1" ht="44.25" customHeight="1">
      <c r="A8" s="503" t="s">
        <v>630</v>
      </c>
      <c r="B8" s="503"/>
      <c r="C8" s="503"/>
      <c r="D8" s="503"/>
      <c r="E8" s="503"/>
      <c r="F8" s="503"/>
    </row>
    <row r="9" spans="1:6" s="4" customFormat="1" ht="15.75">
      <c r="A9" s="504"/>
      <c r="B9" s="504"/>
      <c r="C9" s="504"/>
      <c r="D9" s="504"/>
      <c r="E9" s="504"/>
      <c r="F9" s="504"/>
    </row>
    <row r="10" spans="1:7" ht="29.25" customHeight="1">
      <c r="A10" s="505" t="s">
        <v>460</v>
      </c>
      <c r="B10" s="505" t="s">
        <v>461</v>
      </c>
      <c r="C10" s="505" t="s">
        <v>462</v>
      </c>
      <c r="D10" s="505" t="s">
        <v>463</v>
      </c>
      <c r="E10" s="505"/>
      <c r="F10" s="505"/>
      <c r="G10" s="506" t="s">
        <v>464</v>
      </c>
    </row>
    <row r="11" spans="1:7" ht="29.25" customHeight="1">
      <c r="A11" s="505"/>
      <c r="B11" s="505"/>
      <c r="C11" s="505"/>
      <c r="D11" s="206" t="s">
        <v>309</v>
      </c>
      <c r="E11" s="206" t="s">
        <v>356</v>
      </c>
      <c r="F11" s="206" t="s">
        <v>600</v>
      </c>
      <c r="G11" s="507"/>
    </row>
    <row r="12" spans="1:7" ht="33.75" customHeight="1">
      <c r="A12" s="508" t="s">
        <v>465</v>
      </c>
      <c r="B12" s="508"/>
      <c r="C12" s="508"/>
      <c r="D12" s="508"/>
      <c r="E12" s="508"/>
      <c r="F12" s="508"/>
      <c r="G12" s="509">
        <v>2022</v>
      </c>
    </row>
    <row r="13" spans="1:7" ht="27.75" customHeight="1">
      <c r="A13" s="512" t="s">
        <v>664</v>
      </c>
      <c r="B13" s="513" t="s">
        <v>467</v>
      </c>
      <c r="C13" s="260" t="s">
        <v>468</v>
      </c>
      <c r="D13" s="261">
        <v>2692.66</v>
      </c>
      <c r="E13" s="261">
        <v>0</v>
      </c>
      <c r="F13" s="261">
        <v>0</v>
      </c>
      <c r="G13" s="510"/>
    </row>
    <row r="14" spans="1:7" ht="27.75" customHeight="1">
      <c r="A14" s="512"/>
      <c r="B14" s="513"/>
      <c r="C14" s="260" t="s">
        <v>469</v>
      </c>
      <c r="D14" s="261">
        <v>0</v>
      </c>
      <c r="E14" s="261">
        <v>0</v>
      </c>
      <c r="F14" s="261">
        <v>0</v>
      </c>
      <c r="G14" s="510"/>
    </row>
    <row r="15" spans="1:7" ht="25.5" customHeight="1">
      <c r="A15" s="512"/>
      <c r="B15" s="513"/>
      <c r="C15" s="260" t="s">
        <v>470</v>
      </c>
      <c r="D15" s="261">
        <f>SUM(D13:D14)</f>
        <v>2692.66</v>
      </c>
      <c r="E15" s="261">
        <f>SUM(E13:E14)</f>
        <v>0</v>
      </c>
      <c r="F15" s="261">
        <f>SUM(F13:F14)</f>
        <v>0</v>
      </c>
      <c r="G15" s="511"/>
    </row>
    <row r="16" spans="1:7" ht="49.5" customHeight="1" hidden="1">
      <c r="A16" s="514" t="s">
        <v>170</v>
      </c>
      <c r="B16" s="514"/>
      <c r="C16" s="514"/>
      <c r="D16" s="514"/>
      <c r="E16" s="514"/>
      <c r="F16" s="514"/>
      <c r="G16" s="509" t="s">
        <v>466</v>
      </c>
    </row>
    <row r="17" spans="1:10" ht="33.75" customHeight="1" hidden="1">
      <c r="A17" s="512" t="s">
        <v>471</v>
      </c>
      <c r="B17" s="513" t="s">
        <v>467</v>
      </c>
      <c r="C17" s="260" t="s">
        <v>468</v>
      </c>
      <c r="D17" s="261">
        <v>0</v>
      </c>
      <c r="E17" s="261">
        <v>0</v>
      </c>
      <c r="F17" s="261">
        <v>0</v>
      </c>
      <c r="G17" s="510"/>
      <c r="H17" s="262"/>
      <c r="I17" s="262"/>
      <c r="J17" s="262"/>
    </row>
    <row r="18" spans="1:10" ht="43.5" customHeight="1" hidden="1">
      <c r="A18" s="512"/>
      <c r="B18" s="513"/>
      <c r="C18" s="260" t="s">
        <v>469</v>
      </c>
      <c r="D18" s="261">
        <v>0</v>
      </c>
      <c r="E18" s="261">
        <v>0</v>
      </c>
      <c r="F18" s="261">
        <v>0</v>
      </c>
      <c r="G18" s="510"/>
      <c r="H18" s="262"/>
      <c r="I18" s="262"/>
      <c r="J18" s="262"/>
    </row>
    <row r="19" spans="1:10" ht="32.25" customHeight="1" hidden="1">
      <c r="A19" s="512"/>
      <c r="B19" s="513"/>
      <c r="C19" s="260" t="s">
        <v>470</v>
      </c>
      <c r="D19" s="261">
        <f>SUM(D17:D18)</f>
        <v>0</v>
      </c>
      <c r="E19" s="261">
        <f>SUM(E17:E18)</f>
        <v>0</v>
      </c>
      <c r="F19" s="261">
        <f>SUM(F17:F18)</f>
        <v>0</v>
      </c>
      <c r="G19" s="510"/>
      <c r="H19" s="262"/>
      <c r="I19" s="262"/>
      <c r="J19" s="262"/>
    </row>
    <row r="20" spans="1:10" ht="27.75" customHeight="1" hidden="1">
      <c r="A20" s="512" t="s">
        <v>472</v>
      </c>
      <c r="B20" s="513" t="s">
        <v>467</v>
      </c>
      <c r="C20" s="260" t="s">
        <v>468</v>
      </c>
      <c r="D20" s="261">
        <v>0</v>
      </c>
      <c r="E20" s="261">
        <v>0</v>
      </c>
      <c r="F20" s="261">
        <v>0</v>
      </c>
      <c r="G20" s="510"/>
      <c r="H20" s="262"/>
      <c r="I20" s="262"/>
      <c r="J20" s="262"/>
    </row>
    <row r="21" spans="1:10" ht="29.25" customHeight="1" hidden="1">
      <c r="A21" s="512"/>
      <c r="B21" s="513"/>
      <c r="C21" s="260" t="s">
        <v>469</v>
      </c>
      <c r="D21" s="261">
        <v>0</v>
      </c>
      <c r="E21" s="261">
        <v>0</v>
      </c>
      <c r="F21" s="261">
        <v>0</v>
      </c>
      <c r="G21" s="510"/>
      <c r="H21" s="262"/>
      <c r="I21" s="262"/>
      <c r="J21" s="262"/>
    </row>
    <row r="22" spans="1:10" ht="22.5" customHeight="1" hidden="1">
      <c r="A22" s="512"/>
      <c r="B22" s="513"/>
      <c r="C22" s="260" t="s">
        <v>470</v>
      </c>
      <c r="D22" s="261">
        <f>SUM(D20:D21)</f>
        <v>0</v>
      </c>
      <c r="E22" s="261">
        <f>SUM(E20:E21)</f>
        <v>0</v>
      </c>
      <c r="F22" s="261">
        <f>SUM(F20:F21)</f>
        <v>0</v>
      </c>
      <c r="G22" s="510"/>
      <c r="H22" s="262"/>
      <c r="I22" s="262"/>
      <c r="J22" s="262"/>
    </row>
    <row r="23" spans="1:10" ht="26.25" customHeight="1" hidden="1">
      <c r="A23" s="512" t="s">
        <v>473</v>
      </c>
      <c r="B23" s="513" t="s">
        <v>467</v>
      </c>
      <c r="C23" s="260" t="s">
        <v>468</v>
      </c>
      <c r="D23" s="261">
        <v>0</v>
      </c>
      <c r="E23" s="261">
        <v>0</v>
      </c>
      <c r="F23" s="261">
        <v>0</v>
      </c>
      <c r="G23" s="510"/>
      <c r="H23" s="262"/>
      <c r="I23" s="262"/>
      <c r="J23" s="262"/>
    </row>
    <row r="24" spans="1:10" ht="29.25" customHeight="1" hidden="1">
      <c r="A24" s="512"/>
      <c r="B24" s="513"/>
      <c r="C24" s="260" t="s">
        <v>469</v>
      </c>
      <c r="D24" s="261">
        <v>0</v>
      </c>
      <c r="E24" s="261">
        <v>0</v>
      </c>
      <c r="F24" s="261">
        <v>0</v>
      </c>
      <c r="G24" s="510"/>
      <c r="H24" s="262"/>
      <c r="I24" s="262"/>
      <c r="J24" s="262"/>
    </row>
    <row r="25" spans="1:10" ht="21" customHeight="1" hidden="1">
      <c r="A25" s="512"/>
      <c r="B25" s="513"/>
      <c r="C25" s="260" t="s">
        <v>470</v>
      </c>
      <c r="D25" s="261">
        <f>SUM(D23:D24)</f>
        <v>0</v>
      </c>
      <c r="E25" s="261">
        <f>SUM(E23:E24)</f>
        <v>0</v>
      </c>
      <c r="F25" s="261">
        <f>SUM(F23:F24)</f>
        <v>0</v>
      </c>
      <c r="G25" s="510"/>
      <c r="H25" s="262"/>
      <c r="I25" s="262"/>
      <c r="J25" s="262"/>
    </row>
    <row r="26" spans="1:10" s="266" customFormat="1" ht="24.75" customHeight="1" hidden="1">
      <c r="A26" s="515" t="s">
        <v>170</v>
      </c>
      <c r="B26" s="516" t="s">
        <v>350</v>
      </c>
      <c r="C26" s="263" t="s">
        <v>468</v>
      </c>
      <c r="D26" s="264">
        <f aca="true" t="shared" si="0" ref="D26:F28">D17+D20+D23</f>
        <v>0</v>
      </c>
      <c r="E26" s="264">
        <f t="shared" si="0"/>
        <v>0</v>
      </c>
      <c r="F26" s="264">
        <f t="shared" si="0"/>
        <v>0</v>
      </c>
      <c r="G26" s="510"/>
      <c r="H26" s="265"/>
      <c r="I26" s="265"/>
      <c r="J26" s="265"/>
    </row>
    <row r="27" spans="1:10" s="266" customFormat="1" ht="25.5" customHeight="1" hidden="1">
      <c r="A27" s="515"/>
      <c r="B27" s="516"/>
      <c r="C27" s="263" t="s">
        <v>469</v>
      </c>
      <c r="D27" s="264">
        <f t="shared" si="0"/>
        <v>0</v>
      </c>
      <c r="E27" s="264">
        <f t="shared" si="0"/>
        <v>0</v>
      </c>
      <c r="F27" s="264">
        <f t="shared" si="0"/>
        <v>0</v>
      </c>
      <c r="G27" s="510"/>
      <c r="H27" s="265"/>
      <c r="I27" s="265"/>
      <c r="J27" s="265"/>
    </row>
    <row r="28" spans="1:10" s="266" customFormat="1" ht="11.25" customHeight="1" hidden="1">
      <c r="A28" s="515"/>
      <c r="B28" s="516"/>
      <c r="C28" s="263" t="s">
        <v>474</v>
      </c>
      <c r="D28" s="264">
        <f t="shared" si="0"/>
        <v>0</v>
      </c>
      <c r="E28" s="264">
        <f t="shared" si="0"/>
        <v>0</v>
      </c>
      <c r="F28" s="264">
        <f t="shared" si="0"/>
        <v>0</v>
      </c>
      <c r="G28" s="511"/>
      <c r="H28" s="265"/>
      <c r="I28" s="265"/>
      <c r="J28" s="265"/>
    </row>
    <row r="29" spans="1:10" s="266" customFormat="1" ht="12.75">
      <c r="A29" s="517" t="s">
        <v>28</v>
      </c>
      <c r="B29" s="517"/>
      <c r="C29" s="517"/>
      <c r="D29" s="517"/>
      <c r="E29" s="517"/>
      <c r="F29" s="517"/>
      <c r="G29" s="509">
        <v>2023</v>
      </c>
      <c r="H29" s="265"/>
      <c r="I29" s="265"/>
      <c r="J29" s="265"/>
    </row>
    <row r="30" spans="1:10" s="266" customFormat="1" ht="18.75" customHeight="1">
      <c r="A30" s="517"/>
      <c r="B30" s="517"/>
      <c r="C30" s="517"/>
      <c r="D30" s="517"/>
      <c r="E30" s="517"/>
      <c r="F30" s="517"/>
      <c r="G30" s="510"/>
      <c r="H30" s="265"/>
      <c r="I30" s="265"/>
      <c r="J30" s="265"/>
    </row>
    <row r="31" spans="1:10" s="266" customFormat="1" ht="13.5" customHeight="1" hidden="1">
      <c r="A31" s="517"/>
      <c r="B31" s="517"/>
      <c r="C31" s="517"/>
      <c r="D31" s="517"/>
      <c r="E31" s="517"/>
      <c r="F31" s="517"/>
      <c r="G31" s="510"/>
      <c r="H31" s="265"/>
      <c r="I31" s="265"/>
      <c r="J31" s="265"/>
    </row>
    <row r="32" spans="1:10" s="266" customFormat="1" ht="24.75" customHeight="1">
      <c r="A32" s="512" t="s">
        <v>665</v>
      </c>
      <c r="B32" s="513" t="s">
        <v>467</v>
      </c>
      <c r="C32" s="260" t="s">
        <v>468</v>
      </c>
      <c r="D32" s="261">
        <v>3872</v>
      </c>
      <c r="E32" s="261">
        <v>1806.42</v>
      </c>
      <c r="F32" s="261">
        <v>3656.482</v>
      </c>
      <c r="G32" s="510"/>
      <c r="H32" s="265"/>
      <c r="I32" s="265"/>
      <c r="J32" s="265"/>
    </row>
    <row r="33" spans="1:10" s="266" customFormat="1" ht="18.75" customHeight="1">
      <c r="A33" s="512"/>
      <c r="B33" s="513"/>
      <c r="C33" s="260" t="s">
        <v>469</v>
      </c>
      <c r="D33" s="261">
        <v>0</v>
      </c>
      <c r="E33" s="261">
        <v>0</v>
      </c>
      <c r="F33" s="261">
        <v>0</v>
      </c>
      <c r="G33" s="510"/>
      <c r="H33" s="265"/>
      <c r="I33" s="265"/>
      <c r="J33" s="265"/>
    </row>
    <row r="34" spans="1:10" s="266" customFormat="1" ht="42.75" customHeight="1">
      <c r="A34" s="512"/>
      <c r="B34" s="513"/>
      <c r="C34" s="260" t="s">
        <v>470</v>
      </c>
      <c r="D34" s="261">
        <f>SUM(D32:D33)</f>
        <v>3872</v>
      </c>
      <c r="E34" s="261">
        <f>SUM(E32:E33)</f>
        <v>1806.42</v>
      </c>
      <c r="F34" s="261">
        <f>SUM(F32:F33)</f>
        <v>3656.482</v>
      </c>
      <c r="G34" s="511"/>
      <c r="H34" s="265"/>
      <c r="I34" s="265"/>
      <c r="J34" s="265"/>
    </row>
    <row r="35" spans="1:10" s="270" customFormat="1" ht="28.5" customHeight="1">
      <c r="A35" s="518" t="s">
        <v>459</v>
      </c>
      <c r="B35" s="505" t="s">
        <v>350</v>
      </c>
      <c r="C35" s="267" t="s">
        <v>468</v>
      </c>
      <c r="D35" s="268">
        <f>D13+D26+D32</f>
        <v>6564.66</v>
      </c>
      <c r="E35" s="268">
        <v>0</v>
      </c>
      <c r="F35" s="268">
        <f>F13+F26</f>
        <v>0</v>
      </c>
      <c r="G35" s="519" t="s">
        <v>475</v>
      </c>
      <c r="H35" s="269"/>
      <c r="I35" s="269"/>
      <c r="J35" s="269"/>
    </row>
    <row r="36" spans="1:10" s="270" customFormat="1" ht="28.5" customHeight="1">
      <c r="A36" s="518"/>
      <c r="B36" s="505"/>
      <c r="C36" s="267" t="s">
        <v>469</v>
      </c>
      <c r="D36" s="268">
        <f>D14+D27+D33</f>
        <v>0</v>
      </c>
      <c r="E36" s="268">
        <f>E14+E18+E21+E24+E33</f>
        <v>0</v>
      </c>
      <c r="F36" s="268">
        <f>F14+F27</f>
        <v>0</v>
      </c>
      <c r="G36" s="520"/>
      <c r="H36" s="269"/>
      <c r="I36" s="269"/>
      <c r="J36" s="269"/>
    </row>
    <row r="37" spans="1:10" s="270" customFormat="1" ht="25.5">
      <c r="A37" s="518"/>
      <c r="B37" s="505"/>
      <c r="C37" s="267" t="s">
        <v>476</v>
      </c>
      <c r="D37" s="268">
        <f>D15+D28+D34</f>
        <v>6564.66</v>
      </c>
      <c r="E37" s="268">
        <f>E15+E28+E34</f>
        <v>1806.42</v>
      </c>
      <c r="F37" s="268">
        <f>F15+F28+F34</f>
        <v>3656.482</v>
      </c>
      <c r="G37" s="521"/>
      <c r="H37" s="269"/>
      <c r="I37" s="269"/>
      <c r="J37" s="269"/>
    </row>
    <row r="39" s="4" customFormat="1" ht="15.75">
      <c r="C39" s="271"/>
    </row>
  </sheetData>
  <sheetProtection/>
  <mergeCells count="28">
    <mergeCell ref="G29:G34"/>
    <mergeCell ref="A32:A34"/>
    <mergeCell ref="B32:B34"/>
    <mergeCell ref="A35:A37"/>
    <mergeCell ref="B35:B37"/>
    <mergeCell ref="G35:G37"/>
    <mergeCell ref="B20:B22"/>
    <mergeCell ref="A23:A25"/>
    <mergeCell ref="B23:B25"/>
    <mergeCell ref="A26:A28"/>
    <mergeCell ref="B26:B28"/>
    <mergeCell ref="A29:F31"/>
    <mergeCell ref="G10:G11"/>
    <mergeCell ref="A12:F12"/>
    <mergeCell ref="G12:G15"/>
    <mergeCell ref="A13:A15"/>
    <mergeCell ref="B13:B15"/>
    <mergeCell ref="A16:F16"/>
    <mergeCell ref="G16:G28"/>
    <mergeCell ref="A17:A19"/>
    <mergeCell ref="B17:B19"/>
    <mergeCell ref="A20:A22"/>
    <mergeCell ref="A8:F8"/>
    <mergeCell ref="A9:F9"/>
    <mergeCell ref="A10:A11"/>
    <mergeCell ref="B10:B11"/>
    <mergeCell ref="C10:C11"/>
    <mergeCell ref="D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Kozlova.NV</cp:lastModifiedBy>
  <cp:lastPrinted>2020-11-12T06:44:18Z</cp:lastPrinted>
  <dcterms:created xsi:type="dcterms:W3CDTF">1996-10-08T23:32:33Z</dcterms:created>
  <dcterms:modified xsi:type="dcterms:W3CDTF">2020-11-12T12:13:11Z</dcterms:modified>
  <cp:category/>
  <cp:version/>
  <cp:contentType/>
  <cp:contentStatus/>
</cp:coreProperties>
</file>